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 홈페이지\2. 콘텐츠 수정\91. 공공데이터 통계 xlls 교체\10. 주택·건설\"/>
    </mc:Choice>
  </mc:AlternateContent>
  <xr:revisionPtr revIDLastSave="0" documentId="8_{6FB5BC71-85D1-455E-AA09-5D05A4009367}" xr6:coauthVersionLast="47" xr6:coauthVersionMax="47" xr10:uidLastSave="{00000000-0000-0000-0000-000000000000}"/>
  <bookViews>
    <workbookView xWindow="-120" yWindow="-120" windowWidth="29040" windowHeight="15720" tabRatio="894" firstSheet="2" activeTab="5"/>
  </bookViews>
  <sheets>
    <sheet name="1.주택현황및보급률" sheetId="58" r:id="rId1"/>
    <sheet name="2.주택소유현황" sheetId="51" r:id="rId2"/>
    <sheet name="3.건축연도별주택" sheetId="57" r:id="rId3"/>
    <sheet name="4. 연면적별 주택" sheetId="43" r:id="rId4"/>
    <sheet name="5.건축허가(허가과)" sheetId="44" r:id="rId5"/>
    <sheet name="5-1.건축허가(계속)(허가과)" sheetId="45" r:id="rId6"/>
    <sheet name="6.아파트건립" sheetId="32" r:id="rId7"/>
    <sheet name="7.지가변동률" sheetId="55" r:id="rId8"/>
    <sheet name="8.토지거래 현황(8-1)" sheetId="40" r:id="rId9"/>
    <sheet name="8. 토지거래 현황(8-2)" sheetId="41" r:id="rId10"/>
    <sheet name="9. 용도지역" sheetId="47" r:id="rId11"/>
    <sheet name="10.용도지구 " sheetId="56" r:id="rId12"/>
    <sheet name="11. 개발제한구역" sheetId="46" r:id="rId13"/>
    <sheet name="12.공원(신)" sheetId="60" r:id="rId14"/>
    <sheet name="13.하천(건설과)" sheetId="10" r:id="rId15"/>
    <sheet name="14.하천부지점용(건설과)" sheetId="48" r:id="rId16"/>
    <sheet name="15.도로" sheetId="49" r:id="rId17"/>
    <sheet name="16.교량" sheetId="59" r:id="rId18"/>
    <sheet name="17.건설장비(차량관리과)" sheetId="50" r:id="rId19"/>
    <sheet name="10-12.용도지구" sheetId="54" state="hidden" r:id="rId20"/>
  </sheets>
  <externalReferences>
    <externalReference r:id="rId21"/>
    <externalReference r:id="rId22"/>
  </externalReferences>
  <definedNames>
    <definedName name="G" localSheetId="0">'[1] 견적서'!#REF!</definedName>
    <definedName name="G" localSheetId="13">'[1] 견적서'!#REF!</definedName>
    <definedName name="G" localSheetId="17">'[1] 견적서'!#REF!</definedName>
    <definedName name="G" localSheetId="1">'[1] 견적서'!#REF!</definedName>
    <definedName name="G" localSheetId="2">'[1] 견적서'!#REF!</definedName>
    <definedName name="G" localSheetId="7">'[1] 견적서'!#REF!</definedName>
    <definedName name="G">'[1] 견적서'!#REF!</definedName>
    <definedName name="_xlnm.Print_Area" localSheetId="0">'1.주택현황및보급률'!$A$1:$K$22</definedName>
    <definedName name="_xlnm.Print_Area" localSheetId="11">'10.용도지구 '!$A$1:$BF$20</definedName>
    <definedName name="_xlnm.Print_Area" localSheetId="19">'10-12.용도지구'!$A$1:$BF$43</definedName>
    <definedName name="_xlnm.Print_Area" localSheetId="13">'[2]2-1포천(각세)(외제)'!#REF!</definedName>
    <definedName name="_xlnm.Print_Area" localSheetId="15">'14.하천부지점용(건설과)'!$A$1:$K$29</definedName>
    <definedName name="_xlnm.Print_Area" localSheetId="17">'16.교량'!$A$1:$P$20</definedName>
    <definedName name="_xlnm.Print_Area" localSheetId="1">'2.주택소유현황'!$A$1:$J$14</definedName>
    <definedName name="_xlnm.Print_Area" localSheetId="2">'3.건축연도별주택'!$A$1:$Q$14</definedName>
    <definedName name="_xlnm.Print_Area" localSheetId="3">'4. 연면적별 주택'!$A$1:$H$22</definedName>
    <definedName name="_xlnm.Print_Area" localSheetId="6">'6.아파트건립'!$A$1:$S$18</definedName>
    <definedName name="_xlnm.Print_Area" localSheetId="7">'7.지가변동률'!$A$1:$S$14</definedName>
    <definedName name="_xlnm.Print_Area" localSheetId="8">'8.토지거래 현황(8-1)'!$A$1:$V$18</definedName>
    <definedName name="_xlnm.Print_Area">'[2]2-1포천(각세)(외제)'!#REF!</definedName>
    <definedName name="_xlnm.Print_Titles" localSheetId="4">'5.건축허가(허가과)'!$1:$2</definedName>
    <definedName name="_xlnm.Print_Titles">#N/A</definedName>
    <definedName name="ㄴㅇㅇ">'[2]2-1포천(각세)(외제)'!#REF!</definedName>
    <definedName name="ㅇㅇㅇ">'[1] 견적서'!#REF!</definedName>
    <definedName name="얍" localSheetId="0">'[1] 견적서'!#REF!</definedName>
    <definedName name="얍" localSheetId="17">'[1] 견적서'!#REF!</definedName>
    <definedName name="얍">'[1] 견적서'!#REF!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60" l="1"/>
  <c r="B6" i="60"/>
  <c r="C16" i="41"/>
  <c r="B16" i="41"/>
  <c r="C14" i="59"/>
  <c r="O14" i="46"/>
  <c r="G14" i="46"/>
  <c r="D14" i="46"/>
  <c r="Y16" i="47"/>
  <c r="U16" i="47"/>
  <c r="P16" i="47"/>
  <c r="H16" i="47"/>
  <c r="C14" i="41"/>
  <c r="B14" i="41"/>
  <c r="C14" i="32"/>
  <c r="B14" i="32"/>
  <c r="C14" i="45"/>
  <c r="B14" i="45"/>
  <c r="I10" i="51"/>
  <c r="C10" i="51"/>
  <c r="J14" i="58"/>
  <c r="J15" i="58"/>
  <c r="B9" i="40"/>
  <c r="B7" i="59"/>
  <c r="B8" i="59"/>
  <c r="B9" i="59"/>
  <c r="B10" i="59"/>
  <c r="C10" i="59"/>
  <c r="Y15" i="47"/>
  <c r="U15" i="47"/>
  <c r="P15" i="47"/>
  <c r="K15" i="47"/>
  <c r="H15" i="47"/>
  <c r="C7" i="48"/>
  <c r="C6" i="48"/>
  <c r="B13" i="50"/>
  <c r="AY12" i="44"/>
  <c r="AX12" i="44"/>
  <c r="AI12" i="44"/>
  <c r="AH12" i="44"/>
  <c r="S12" i="44"/>
  <c r="R12" i="44"/>
  <c r="O12" i="44"/>
  <c r="N12" i="44"/>
  <c r="M12" i="44"/>
  <c r="L12" i="44"/>
  <c r="K12" i="44"/>
  <c r="J12" i="44"/>
  <c r="I12" i="44"/>
  <c r="H12" i="44"/>
  <c r="G12" i="44"/>
  <c r="F12" i="44"/>
  <c r="E12" i="44"/>
  <c r="C12" i="44"/>
  <c r="D12" i="44"/>
  <c r="B12" i="44"/>
  <c r="J12" i="58"/>
  <c r="O12" i="46"/>
  <c r="G12" i="46"/>
  <c r="D12" i="46"/>
  <c r="H14" i="47"/>
  <c r="AD14" i="47"/>
  <c r="Y14" i="47"/>
  <c r="U14" i="47"/>
  <c r="P14" i="47"/>
  <c r="K14" i="47"/>
  <c r="G14" i="47"/>
  <c r="B14" i="47"/>
  <c r="F14" i="47"/>
  <c r="E14" i="47"/>
  <c r="AD15" i="47"/>
  <c r="B15" i="47"/>
  <c r="C12" i="41"/>
  <c r="B12" i="41"/>
  <c r="C13" i="41"/>
  <c r="B13" i="41"/>
  <c r="B10" i="41"/>
  <c r="C13" i="45"/>
  <c r="B13" i="45"/>
  <c r="I9" i="51"/>
  <c r="C9" i="51"/>
  <c r="B7" i="45"/>
  <c r="B8" i="45"/>
  <c r="B9" i="45"/>
  <c r="AG12" i="56"/>
  <c r="AF12" i="56"/>
  <c r="Y12" i="56"/>
  <c r="X12" i="56"/>
  <c r="AQ41" i="54"/>
  <c r="AP41" i="54"/>
  <c r="AH41" i="54"/>
  <c r="AG41" i="54"/>
  <c r="Z41" i="54"/>
  <c r="Y41" i="54"/>
  <c r="T41" i="54"/>
  <c r="C41" i="54"/>
  <c r="S41" i="54"/>
  <c r="E41" i="54"/>
  <c r="D41" i="54"/>
  <c r="AQ40" i="54"/>
  <c r="AP40" i="54"/>
  <c r="AH40" i="54"/>
  <c r="AG40" i="54"/>
  <c r="Z40" i="54"/>
  <c r="Y40" i="54"/>
  <c r="T40" i="54"/>
  <c r="S40" i="54"/>
  <c r="E40" i="54"/>
  <c r="C40" i="54"/>
  <c r="D40" i="54"/>
  <c r="AQ39" i="54"/>
  <c r="AP39" i="54"/>
  <c r="AH39" i="54"/>
  <c r="AG39" i="54"/>
  <c r="Z39" i="54"/>
  <c r="Y39" i="54"/>
  <c r="T39" i="54"/>
  <c r="S39" i="54"/>
  <c r="E39" i="54"/>
  <c r="D39" i="54"/>
  <c r="B39" i="54"/>
  <c r="AQ38" i="54"/>
  <c r="AP38" i="54"/>
  <c r="AH38" i="54"/>
  <c r="AG38" i="54"/>
  <c r="Z38" i="54"/>
  <c r="Y38" i="54"/>
  <c r="T38" i="54"/>
  <c r="S38" i="54"/>
  <c r="E38" i="54"/>
  <c r="D38" i="54"/>
  <c r="AQ37" i="54"/>
  <c r="AP37" i="54"/>
  <c r="AH37" i="54"/>
  <c r="AG37" i="54"/>
  <c r="Z37" i="54"/>
  <c r="Y37" i="54"/>
  <c r="T37" i="54"/>
  <c r="S37" i="54"/>
  <c r="E37" i="54"/>
  <c r="D37" i="54"/>
  <c r="C37" i="54"/>
  <c r="AQ36" i="54"/>
  <c r="AP36" i="54"/>
  <c r="AH36" i="54"/>
  <c r="AG36" i="54"/>
  <c r="Z36" i="54"/>
  <c r="Y36" i="54"/>
  <c r="T36" i="54"/>
  <c r="S36" i="54"/>
  <c r="E36" i="54"/>
  <c r="D36" i="54"/>
  <c r="AQ35" i="54"/>
  <c r="AP35" i="54"/>
  <c r="AH35" i="54"/>
  <c r="AG35" i="54"/>
  <c r="Z35" i="54"/>
  <c r="Y35" i="54"/>
  <c r="T35" i="54"/>
  <c r="S35" i="54"/>
  <c r="E35" i="54"/>
  <c r="D35" i="54"/>
  <c r="AQ34" i="54"/>
  <c r="AP34" i="54"/>
  <c r="AH34" i="54"/>
  <c r="AG34" i="54"/>
  <c r="Z34" i="54"/>
  <c r="Y34" i="54"/>
  <c r="T34" i="54"/>
  <c r="S34" i="54"/>
  <c r="E34" i="54"/>
  <c r="D34" i="54"/>
  <c r="C34" i="54"/>
  <c r="AQ33" i="54"/>
  <c r="AP33" i="54"/>
  <c r="AH33" i="54"/>
  <c r="AG33" i="54"/>
  <c r="Z33" i="54"/>
  <c r="Y33" i="54"/>
  <c r="T33" i="54"/>
  <c r="S33" i="54"/>
  <c r="E33" i="54"/>
  <c r="D33" i="54"/>
  <c r="AQ32" i="54"/>
  <c r="AP32" i="54"/>
  <c r="AH32" i="54"/>
  <c r="AG32" i="54"/>
  <c r="Z32" i="54"/>
  <c r="Y32" i="54"/>
  <c r="T32" i="54"/>
  <c r="S32" i="54"/>
  <c r="S31" i="54"/>
  <c r="E32" i="54"/>
  <c r="D32" i="54"/>
  <c r="BE31" i="54"/>
  <c r="BD31" i="54"/>
  <c r="BC31" i="54"/>
  <c r="BB31" i="54"/>
  <c r="BA31" i="54"/>
  <c r="AZ31" i="54"/>
  <c r="AY31" i="54"/>
  <c r="AX31" i="54"/>
  <c r="AW31" i="54"/>
  <c r="AV31" i="54"/>
  <c r="AV8" i="54"/>
  <c r="AU31" i="54"/>
  <c r="AT31" i="54"/>
  <c r="AS31" i="54"/>
  <c r="AR31" i="54"/>
  <c r="AL31" i="54"/>
  <c r="AK31" i="54"/>
  <c r="AJ31" i="54"/>
  <c r="AI31" i="54"/>
  <c r="AF31" i="54"/>
  <c r="AE31" i="54"/>
  <c r="AD31" i="54"/>
  <c r="AC31" i="54"/>
  <c r="AB31" i="54"/>
  <c r="AA31" i="54"/>
  <c r="X31" i="54"/>
  <c r="W31" i="54"/>
  <c r="V31" i="54"/>
  <c r="U31" i="54"/>
  <c r="U8" i="54"/>
  <c r="O31" i="54"/>
  <c r="N31" i="54"/>
  <c r="M31" i="54"/>
  <c r="L31" i="54"/>
  <c r="K31" i="54"/>
  <c r="J31" i="54"/>
  <c r="I31" i="54"/>
  <c r="H31" i="54"/>
  <c r="G31" i="54"/>
  <c r="F31" i="54"/>
  <c r="AQ30" i="54"/>
  <c r="AP30" i="54"/>
  <c r="AH30" i="54"/>
  <c r="AG30" i="54"/>
  <c r="Z30" i="54"/>
  <c r="Y30" i="54"/>
  <c r="T30" i="54"/>
  <c r="S30" i="54"/>
  <c r="E30" i="54"/>
  <c r="D30" i="54"/>
  <c r="B30" i="54"/>
  <c r="AQ29" i="54"/>
  <c r="AP29" i="54"/>
  <c r="AH29" i="54"/>
  <c r="AG29" i="54"/>
  <c r="Z29" i="54"/>
  <c r="Y29" i="54"/>
  <c r="T29" i="54"/>
  <c r="S29" i="54"/>
  <c r="E29" i="54"/>
  <c r="D29" i="54"/>
  <c r="AQ28" i="54"/>
  <c r="AP28" i="54"/>
  <c r="AH28" i="54"/>
  <c r="AG28" i="54"/>
  <c r="Z28" i="54"/>
  <c r="Y28" i="54"/>
  <c r="T28" i="54"/>
  <c r="S28" i="54"/>
  <c r="E28" i="54"/>
  <c r="D28" i="54"/>
  <c r="AQ27" i="54"/>
  <c r="AP27" i="54"/>
  <c r="AH27" i="54"/>
  <c r="AG27" i="54"/>
  <c r="Z27" i="54"/>
  <c r="Y27" i="54"/>
  <c r="T27" i="54"/>
  <c r="S27" i="54"/>
  <c r="E27" i="54"/>
  <c r="D27" i="54"/>
  <c r="AQ26" i="54"/>
  <c r="AP26" i="54"/>
  <c r="AH26" i="54"/>
  <c r="AG26" i="54"/>
  <c r="Z26" i="54"/>
  <c r="Y26" i="54"/>
  <c r="T26" i="54"/>
  <c r="S26" i="54"/>
  <c r="E26" i="54"/>
  <c r="C26" i="54"/>
  <c r="D26" i="54"/>
  <c r="AQ25" i="54"/>
  <c r="AP25" i="54"/>
  <c r="AH25" i="54"/>
  <c r="AG25" i="54"/>
  <c r="Z25" i="54"/>
  <c r="Y25" i="54"/>
  <c r="T25" i="54"/>
  <c r="S25" i="54"/>
  <c r="E25" i="54"/>
  <c r="D25" i="54"/>
  <c r="AQ24" i="54"/>
  <c r="AP24" i="54"/>
  <c r="AH24" i="54"/>
  <c r="AG24" i="54"/>
  <c r="Z24" i="54"/>
  <c r="Y24" i="54"/>
  <c r="T24" i="54"/>
  <c r="S24" i="54"/>
  <c r="E24" i="54"/>
  <c r="D24" i="54"/>
  <c r="B24" i="54"/>
  <c r="AQ23" i="54"/>
  <c r="AP23" i="54"/>
  <c r="AH23" i="54"/>
  <c r="AG23" i="54"/>
  <c r="Z23" i="54"/>
  <c r="Y23" i="54"/>
  <c r="T23" i="54"/>
  <c r="S23" i="54"/>
  <c r="E23" i="54"/>
  <c r="D23" i="54"/>
  <c r="AQ22" i="54"/>
  <c r="AP22" i="54"/>
  <c r="AH22" i="54"/>
  <c r="AG22" i="54"/>
  <c r="Z22" i="54"/>
  <c r="Y22" i="54"/>
  <c r="T22" i="54"/>
  <c r="S22" i="54"/>
  <c r="E22" i="54"/>
  <c r="D22" i="54"/>
  <c r="AQ21" i="54"/>
  <c r="AP21" i="54"/>
  <c r="AH21" i="54"/>
  <c r="AG21" i="54"/>
  <c r="Z21" i="54"/>
  <c r="Y21" i="54"/>
  <c r="T21" i="54"/>
  <c r="S21" i="54"/>
  <c r="E21" i="54"/>
  <c r="D21" i="54"/>
  <c r="B21" i="54"/>
  <c r="AQ20" i="54"/>
  <c r="AP20" i="54"/>
  <c r="AH20" i="54"/>
  <c r="AG20" i="54"/>
  <c r="Z20" i="54"/>
  <c r="Y20" i="54"/>
  <c r="T20" i="54"/>
  <c r="S20" i="54"/>
  <c r="E20" i="54"/>
  <c r="D20" i="54"/>
  <c r="AQ19" i="54"/>
  <c r="AP19" i="54"/>
  <c r="AH19" i="54"/>
  <c r="AG19" i="54"/>
  <c r="Z19" i="54"/>
  <c r="Y19" i="54"/>
  <c r="T19" i="54"/>
  <c r="S19" i="54"/>
  <c r="E19" i="54"/>
  <c r="D19" i="54"/>
  <c r="AQ18" i="54"/>
  <c r="AP18" i="54"/>
  <c r="AH18" i="54"/>
  <c r="AG18" i="54"/>
  <c r="Z18" i="54"/>
  <c r="Y18" i="54"/>
  <c r="T18" i="54"/>
  <c r="S18" i="54"/>
  <c r="B18" i="54"/>
  <c r="E18" i="54"/>
  <c r="C18" i="54"/>
  <c r="D18" i="54"/>
  <c r="AQ17" i="54"/>
  <c r="AP17" i="54"/>
  <c r="AH17" i="54"/>
  <c r="AG17" i="54"/>
  <c r="Z17" i="54"/>
  <c r="Y17" i="54"/>
  <c r="T17" i="54"/>
  <c r="S17" i="54"/>
  <c r="E17" i="54"/>
  <c r="D17" i="54"/>
  <c r="AQ16" i="54"/>
  <c r="AP16" i="54"/>
  <c r="AH16" i="54"/>
  <c r="AG16" i="54"/>
  <c r="Z16" i="54"/>
  <c r="Y16" i="54"/>
  <c r="T16" i="54"/>
  <c r="S16" i="54"/>
  <c r="E16" i="54"/>
  <c r="D16" i="54"/>
  <c r="B16" i="54"/>
  <c r="AQ15" i="54"/>
  <c r="AP15" i="54"/>
  <c r="AH15" i="54"/>
  <c r="AG15" i="54"/>
  <c r="Z15" i="54"/>
  <c r="Y15" i="54"/>
  <c r="T15" i="54"/>
  <c r="S15" i="54"/>
  <c r="E15" i="54"/>
  <c r="D15" i="54"/>
  <c r="AQ14" i="54"/>
  <c r="AP14" i="54"/>
  <c r="AH14" i="54"/>
  <c r="AG14" i="54"/>
  <c r="Z14" i="54"/>
  <c r="Y14" i="54"/>
  <c r="T14" i="54"/>
  <c r="S14" i="54"/>
  <c r="E14" i="54"/>
  <c r="D14" i="54"/>
  <c r="AQ13" i="54"/>
  <c r="AP13" i="54"/>
  <c r="AH13" i="54"/>
  <c r="AG13" i="54"/>
  <c r="Z13" i="54"/>
  <c r="Y13" i="54"/>
  <c r="T13" i="54"/>
  <c r="S13" i="54"/>
  <c r="E13" i="54"/>
  <c r="C13" i="54"/>
  <c r="D13" i="54"/>
  <c r="B13" i="54"/>
  <c r="AQ12" i="54"/>
  <c r="AP12" i="54"/>
  <c r="AH12" i="54"/>
  <c r="AG12" i="54"/>
  <c r="Z12" i="54"/>
  <c r="Y12" i="54"/>
  <c r="T12" i="54"/>
  <c r="S12" i="54"/>
  <c r="E12" i="54"/>
  <c r="D12" i="54"/>
  <c r="AQ11" i="54"/>
  <c r="AP11" i="54"/>
  <c r="AH11" i="54"/>
  <c r="AG11" i="54"/>
  <c r="Z11" i="54"/>
  <c r="Y11" i="54"/>
  <c r="T11" i="54"/>
  <c r="S11" i="54"/>
  <c r="E11" i="54"/>
  <c r="D11" i="54"/>
  <c r="AQ10" i="54"/>
  <c r="AP10" i="54"/>
  <c r="AH10" i="54"/>
  <c r="AG10" i="54"/>
  <c r="Z10" i="54"/>
  <c r="Y10" i="54"/>
  <c r="T10" i="54"/>
  <c r="S10" i="54"/>
  <c r="E10" i="54"/>
  <c r="D10" i="54"/>
  <c r="BE9" i="54"/>
  <c r="BD9" i="54"/>
  <c r="BC9" i="54"/>
  <c r="BC8" i="54"/>
  <c r="BB9" i="54"/>
  <c r="BA9" i="54"/>
  <c r="BA8" i="54"/>
  <c r="AZ9" i="54"/>
  <c r="AY9" i="54"/>
  <c r="AX9" i="54"/>
  <c r="AW9" i="54"/>
  <c r="AV9" i="54"/>
  <c r="AU9" i="54"/>
  <c r="AU8" i="54"/>
  <c r="AT9" i="54"/>
  <c r="AS9" i="54"/>
  <c r="AS8" i="54"/>
  <c r="AR9" i="54"/>
  <c r="AL9" i="54"/>
  <c r="AL8" i="54"/>
  <c r="AK9" i="54"/>
  <c r="AJ9" i="54"/>
  <c r="AJ8" i="54"/>
  <c r="AI9" i="54"/>
  <c r="AF9" i="54"/>
  <c r="AF8" i="54"/>
  <c r="AE9" i="54"/>
  <c r="AD9" i="54"/>
  <c r="AD8" i="54"/>
  <c r="AC9" i="54"/>
  <c r="AB9" i="54"/>
  <c r="AA9" i="54"/>
  <c r="X9" i="54"/>
  <c r="X8" i="54"/>
  <c r="W9" i="54"/>
  <c r="V9" i="54"/>
  <c r="V8" i="54"/>
  <c r="U9" i="54"/>
  <c r="O9" i="54"/>
  <c r="O8" i="54"/>
  <c r="N9" i="54"/>
  <c r="M9" i="54"/>
  <c r="M8" i="54"/>
  <c r="L9" i="54"/>
  <c r="L8" i="54"/>
  <c r="K9" i="54"/>
  <c r="K8" i="54"/>
  <c r="J9" i="54"/>
  <c r="I9" i="54"/>
  <c r="H9" i="54"/>
  <c r="G9" i="54"/>
  <c r="G8" i="54"/>
  <c r="F9" i="54"/>
  <c r="F8" i="54"/>
  <c r="BD8" i="54"/>
  <c r="AY8" i="54"/>
  <c r="AK8" i="54"/>
  <c r="AC8" i="54"/>
  <c r="N8" i="54"/>
  <c r="J8" i="54"/>
  <c r="T9" i="54"/>
  <c r="C10" i="54"/>
  <c r="AQ9" i="54"/>
  <c r="AQ8" i="54"/>
  <c r="AH9" i="54"/>
  <c r="Z9" i="54"/>
  <c r="B19" i="54"/>
  <c r="B20" i="54"/>
  <c r="B22" i="54"/>
  <c r="B23" i="54"/>
  <c r="C29" i="54"/>
  <c r="AG31" i="54"/>
  <c r="C36" i="54"/>
  <c r="AQ31" i="54"/>
  <c r="W8" i="54"/>
  <c r="AI8" i="54"/>
  <c r="AR8" i="54"/>
  <c r="AZ8" i="54"/>
  <c r="S9" i="54"/>
  <c r="S8" i="54"/>
  <c r="AP9" i="54"/>
  <c r="B27" i="54"/>
  <c r="B28" i="54"/>
  <c r="Y31" i="54"/>
  <c r="B17" i="54"/>
  <c r="I8" i="54"/>
  <c r="C35" i="54"/>
  <c r="AE8" i="54"/>
  <c r="AT8" i="54"/>
  <c r="AX8" i="54"/>
  <c r="BB8" i="54"/>
  <c r="B10" i="54"/>
  <c r="B11" i="54"/>
  <c r="B9" i="54"/>
  <c r="B12" i="54"/>
  <c r="Y9" i="54"/>
  <c r="B14" i="54"/>
  <c r="B15" i="54"/>
  <c r="C21" i="54"/>
  <c r="B25" i="54"/>
  <c r="B26" i="54"/>
  <c r="B29" i="54"/>
  <c r="AB8" i="54"/>
  <c r="Z31" i="54"/>
  <c r="C33" i="54"/>
  <c r="B34" i="54"/>
  <c r="T31" i="54"/>
  <c r="C39" i="54"/>
  <c r="D9" i="54"/>
  <c r="C16" i="54"/>
  <c r="C24" i="54"/>
  <c r="C32" i="54"/>
  <c r="AH31" i="54"/>
  <c r="B37" i="54"/>
  <c r="C11" i="54"/>
  <c r="C19" i="54"/>
  <c r="C27" i="54"/>
  <c r="B32" i="54"/>
  <c r="AP31" i="54"/>
  <c r="B40" i="54"/>
  <c r="H8" i="54"/>
  <c r="AA8" i="54"/>
  <c r="C14" i="54"/>
  <c r="C22" i="54"/>
  <c r="C30" i="54"/>
  <c r="B35" i="54"/>
  <c r="C38" i="54"/>
  <c r="AW8" i="54"/>
  <c r="BE8" i="54"/>
  <c r="AG9" i="54"/>
  <c r="C17" i="54"/>
  <c r="C25" i="54"/>
  <c r="E31" i="54"/>
  <c r="B38" i="54"/>
  <c r="C12" i="54"/>
  <c r="C20" i="54"/>
  <c r="C28" i="54"/>
  <c r="B33" i="54"/>
  <c r="B41" i="54"/>
  <c r="C15" i="54"/>
  <c r="C23" i="54"/>
  <c r="B36" i="54"/>
  <c r="E9" i="54"/>
  <c r="D31" i="54"/>
  <c r="I7" i="51"/>
  <c r="C7" i="51"/>
  <c r="AH8" i="54"/>
  <c r="E8" i="54"/>
  <c r="AG8" i="54"/>
  <c r="AP8" i="54"/>
  <c r="C9" i="54"/>
  <c r="Y8" i="54"/>
  <c r="Z8" i="54"/>
  <c r="T8" i="54"/>
  <c r="C31" i="54"/>
  <c r="C8" i="54"/>
  <c r="B31" i="54"/>
  <c r="B8" i="54"/>
  <c r="D8" i="54"/>
  <c r="B11" i="47"/>
  <c r="B9" i="47"/>
  <c r="B10" i="47"/>
  <c r="O7" i="46"/>
  <c r="O8" i="46"/>
  <c r="O9" i="46"/>
  <c r="G7" i="46"/>
  <c r="G8" i="46"/>
  <c r="G9" i="46"/>
  <c r="D8" i="46"/>
  <c r="D9" i="46"/>
  <c r="D7" i="46"/>
  <c r="B7" i="40"/>
  <c r="B8" i="40"/>
  <c r="B6" i="43"/>
  <c r="B7" i="41"/>
  <c r="B8" i="41"/>
  <c r="B9" i="41"/>
  <c r="C10" i="41"/>
</calcChain>
</file>

<file path=xl/sharedStrings.xml><?xml version="1.0" encoding="utf-8"?>
<sst xmlns="http://schemas.openxmlformats.org/spreadsheetml/2006/main" count="1787" uniqueCount="831">
  <si>
    <t>management Area</t>
    <phoneticPr fontId="5" type="noConversion"/>
  </si>
  <si>
    <t>Preservation Area</t>
    <phoneticPr fontId="5" type="noConversion"/>
  </si>
  <si>
    <t>주  거  지  역</t>
    <phoneticPr fontId="5" type="noConversion"/>
  </si>
  <si>
    <t>Natural</t>
    <phoneticPr fontId="5" type="noConversion"/>
  </si>
  <si>
    <t>Central</t>
    <phoneticPr fontId="5" type="noConversion"/>
  </si>
  <si>
    <t>General</t>
    <phoneticPr fontId="5" type="noConversion"/>
  </si>
  <si>
    <t>Other</t>
    <phoneticPr fontId="5" type="noConversion"/>
  </si>
  <si>
    <t xml:space="preserve">Year </t>
    <phoneticPr fontId="5" type="noConversion"/>
  </si>
  <si>
    <t>Rivers and Streams</t>
    <phoneticPr fontId="5" type="noConversion"/>
  </si>
  <si>
    <t xml:space="preserve">     Cases of  improvements needed</t>
    <phoneticPr fontId="5" type="noConversion"/>
  </si>
  <si>
    <t>Number of rivers</t>
    <phoneticPr fontId="5" type="noConversion"/>
  </si>
  <si>
    <t>and streams</t>
    <phoneticPr fontId="5" type="noConversion"/>
  </si>
  <si>
    <t>Total length</t>
    <phoneticPr fontId="5" type="noConversion"/>
  </si>
  <si>
    <t>Cases of                      improvements needed</t>
    <phoneticPr fontId="5" type="noConversion"/>
  </si>
  <si>
    <t>Already improved</t>
    <phoneticPr fontId="5" type="noConversion"/>
  </si>
  <si>
    <t>Yet to be improved</t>
    <phoneticPr fontId="5" type="noConversion"/>
  </si>
  <si>
    <t>Improvement rate</t>
    <phoneticPr fontId="5" type="noConversion"/>
  </si>
  <si>
    <t>Use of River Sites</t>
    <phoneticPr fontId="5" type="noConversion"/>
  </si>
  <si>
    <t xml:space="preserve"> 합   계</t>
    <phoneticPr fontId="5" type="noConversion"/>
  </si>
  <si>
    <t>읍면동별</t>
    <phoneticPr fontId="5" type="noConversion"/>
  </si>
  <si>
    <t>Total area</t>
    <phoneticPr fontId="5" type="noConversion"/>
  </si>
  <si>
    <t>Dry paddy</t>
    <phoneticPr fontId="5" type="noConversion"/>
  </si>
  <si>
    <t>Rice paddy</t>
    <phoneticPr fontId="5" type="noConversion"/>
  </si>
  <si>
    <t>Miscellan-
eous land</t>
    <phoneticPr fontId="5" type="noConversion"/>
  </si>
  <si>
    <t>gravel
and sand</t>
    <phoneticPr fontId="5" type="noConversion"/>
  </si>
  <si>
    <t>Adjusted</t>
    <phoneticPr fontId="5" type="noConversion"/>
  </si>
  <si>
    <t>Eup-Myeon-Dong</t>
    <phoneticPr fontId="5" type="noConversion"/>
  </si>
  <si>
    <t>Roads</t>
    <phoneticPr fontId="5" type="noConversion"/>
  </si>
  <si>
    <t>일 반 국 도    General National Road</t>
    <phoneticPr fontId="5" type="noConversion"/>
  </si>
  <si>
    <t>포장율(％)</t>
    <phoneticPr fontId="5" type="noConversion"/>
  </si>
  <si>
    <t>Year</t>
    <phoneticPr fontId="5" type="noConversion"/>
  </si>
  <si>
    <t>Bridges</t>
    <phoneticPr fontId="5" type="noConversion"/>
  </si>
  <si>
    <t>Bridges (Cont'd)</t>
    <phoneticPr fontId="5" type="noConversion"/>
  </si>
  <si>
    <t>고 속 도 로
Highway</t>
    <phoneticPr fontId="5" type="noConversion"/>
  </si>
  <si>
    <t>일       반      국       도
General National Road</t>
    <phoneticPr fontId="5" type="noConversion"/>
  </si>
  <si>
    <t>지          방          도
Provincial Road</t>
    <phoneticPr fontId="5" type="noConversion"/>
  </si>
  <si>
    <t>Length</t>
    <phoneticPr fontId="5" type="noConversion"/>
  </si>
  <si>
    <t>Construction Machinery and Equipments</t>
    <phoneticPr fontId="5" type="noConversion"/>
  </si>
  <si>
    <t>Construction Machinery and Equipments (Cont'd)</t>
    <phoneticPr fontId="5" type="noConversion"/>
  </si>
  <si>
    <t>기중기</t>
    <phoneticPr fontId="5" type="noConversion"/>
  </si>
  <si>
    <t>항타 및 항발기</t>
    <phoneticPr fontId="5" type="noConversion"/>
  </si>
  <si>
    <t>Borning</t>
    <phoneticPr fontId="5" type="noConversion"/>
  </si>
  <si>
    <t>Total</t>
  </si>
  <si>
    <t>Apartment</t>
  </si>
  <si>
    <t>-</t>
  </si>
  <si>
    <t>기    타</t>
  </si>
  <si>
    <t>합    계</t>
  </si>
  <si>
    <t>전</t>
  </si>
  <si>
    <t>답</t>
  </si>
  <si>
    <t>공장용지</t>
  </si>
  <si>
    <t>가    구</t>
  </si>
  <si>
    <t>대   지</t>
  </si>
  <si>
    <t>임   야</t>
  </si>
  <si>
    <t>Population</t>
  </si>
  <si>
    <t>Year &amp;</t>
  </si>
  <si>
    <t>미지정</t>
  </si>
  <si>
    <t>Preserved</t>
  </si>
  <si>
    <t>연  별</t>
  </si>
  <si>
    <t>개소</t>
  </si>
  <si>
    <t>Place</t>
  </si>
  <si>
    <t>Area</t>
  </si>
  <si>
    <t>총   연   장</t>
  </si>
  <si>
    <t>요   개   수</t>
  </si>
  <si>
    <t>연   별</t>
  </si>
  <si>
    <t>기   개   수</t>
  </si>
  <si>
    <t>미   개   수</t>
  </si>
  <si>
    <t>개  수   율(%)</t>
  </si>
  <si>
    <t>Year</t>
  </si>
  <si>
    <t>건     수</t>
  </si>
  <si>
    <t>면          적</t>
  </si>
  <si>
    <t>토사채취(㎥)</t>
  </si>
  <si>
    <t>잡 종 지</t>
  </si>
  <si>
    <t>Collection of</t>
  </si>
  <si>
    <t>조    정</t>
  </si>
  <si>
    <t>징    수</t>
  </si>
  <si>
    <t>Number of cases</t>
  </si>
  <si>
    <t>Other</t>
  </si>
  <si>
    <t>Collected</t>
  </si>
  <si>
    <t>미개통</t>
  </si>
  <si>
    <t>미 개 통</t>
  </si>
  <si>
    <t>포장율(％)</t>
  </si>
  <si>
    <t>Unpaved</t>
  </si>
  <si>
    <t>Length</t>
  </si>
  <si>
    <t>개  소</t>
  </si>
  <si>
    <t>연  장</t>
  </si>
  <si>
    <t>Unit : Each</t>
  </si>
  <si>
    <t>굴삭기</t>
  </si>
  <si>
    <t>지게차</t>
  </si>
  <si>
    <t>덤프트럭</t>
  </si>
  <si>
    <t>그레이더</t>
  </si>
  <si>
    <t>로 울 러</t>
  </si>
  <si>
    <t>살포기</t>
  </si>
  <si>
    <t>믹서트럭</t>
  </si>
  <si>
    <t>Betching</t>
  </si>
  <si>
    <t>Bulldozers</t>
  </si>
  <si>
    <t>Excavators</t>
  </si>
  <si>
    <t>Loaders</t>
  </si>
  <si>
    <t>Forklifts</t>
  </si>
  <si>
    <t>Dump trucks</t>
  </si>
  <si>
    <t>Cranes</t>
  </si>
  <si>
    <t>Graders</t>
  </si>
  <si>
    <t>Rollers</t>
  </si>
  <si>
    <t>Plant</t>
  </si>
  <si>
    <t>Finishers</t>
  </si>
  <si>
    <t>Distributosr</t>
  </si>
  <si>
    <t>Mixer trucks</t>
  </si>
  <si>
    <t>Pumps</t>
  </si>
  <si>
    <t>스크레이퍼</t>
  </si>
  <si>
    <t>골재살포기</t>
  </si>
  <si>
    <t>쇄석기</t>
  </si>
  <si>
    <t>공기압축기</t>
  </si>
  <si>
    <t>천공기</t>
  </si>
  <si>
    <t>사리채취기</t>
  </si>
  <si>
    <t>준설선</t>
  </si>
  <si>
    <t>노상안정기</t>
  </si>
  <si>
    <t>Aggregate</t>
  </si>
  <si>
    <t>Gravel</t>
  </si>
  <si>
    <t>Road</t>
  </si>
  <si>
    <t>Mixing plants</t>
  </si>
  <si>
    <t>Distributors</t>
  </si>
  <si>
    <t>Scrapers</t>
  </si>
  <si>
    <t>distributors</t>
  </si>
  <si>
    <t>Crushers</t>
  </si>
  <si>
    <t>Compressors</t>
  </si>
  <si>
    <t>Machine</t>
  </si>
  <si>
    <t>collectors</t>
  </si>
  <si>
    <t>Dredgers</t>
  </si>
  <si>
    <t>stabilizers</t>
  </si>
  <si>
    <t>Rock drills</t>
  </si>
  <si>
    <t>hood</t>
  </si>
  <si>
    <t>year</t>
    <phoneticPr fontId="5" type="noConversion"/>
  </si>
  <si>
    <t>Areas of Restricted Development(Green Belts)</t>
  </si>
  <si>
    <t>Neighbor</t>
  </si>
  <si>
    <t>단위 : 호수</t>
    <phoneticPr fontId="6" type="noConversion"/>
  </si>
  <si>
    <t>합  계</t>
  </si>
  <si>
    <t>주거용</t>
  </si>
  <si>
    <t>공공용</t>
  </si>
  <si>
    <t>기  타</t>
  </si>
  <si>
    <t>Public</t>
  </si>
  <si>
    <t>동수</t>
  </si>
  <si>
    <t>연면적</t>
  </si>
  <si>
    <t>Total</t>
    <phoneticPr fontId="6" type="noConversion"/>
  </si>
  <si>
    <t>Apartment</t>
    <phoneticPr fontId="6" type="noConversion"/>
  </si>
  <si>
    <t>Rowhouse</t>
    <phoneticPr fontId="6" type="noConversion"/>
  </si>
  <si>
    <t>Apartmene unitw in a Private house</t>
    <phoneticPr fontId="6" type="noConversion"/>
  </si>
  <si>
    <t>Non-housing units</t>
    <phoneticPr fontId="6" type="noConversion"/>
  </si>
  <si>
    <t>Detached dwelling</t>
    <phoneticPr fontId="6" type="noConversion"/>
  </si>
  <si>
    <t>단위 : 동, ㎡</t>
  </si>
  <si>
    <t>…</t>
  </si>
  <si>
    <t>합  계</t>
    <phoneticPr fontId="6" type="noConversion"/>
  </si>
  <si>
    <t>단독주택</t>
    <phoneticPr fontId="6" type="noConversion"/>
  </si>
  <si>
    <t>아파트</t>
    <phoneticPr fontId="6" type="noConversion"/>
  </si>
  <si>
    <t>연립주택</t>
    <phoneticPr fontId="6" type="noConversion"/>
  </si>
  <si>
    <t>다세대주택</t>
    <phoneticPr fontId="6" type="noConversion"/>
  </si>
  <si>
    <t>비거주용건물내</t>
    <phoneticPr fontId="6" type="noConversion"/>
  </si>
  <si>
    <t>동  수</t>
  </si>
  <si>
    <t>용      도      지      역      별</t>
  </si>
  <si>
    <t>단위 : 건, 천㎡</t>
  </si>
  <si>
    <t>지         목          별</t>
  </si>
  <si>
    <t>대  지</t>
  </si>
  <si>
    <t>임  야</t>
  </si>
  <si>
    <t>현    황       Status</t>
  </si>
  <si>
    <t>면        적(㎢)               Area</t>
  </si>
  <si>
    <t>상   업   지   역  Commercial zone</t>
  </si>
  <si>
    <t>녹   지   지   역   Green zone</t>
  </si>
  <si>
    <t>Unit : ㎞</t>
  </si>
  <si>
    <t>단위 : ㎡, 천원</t>
  </si>
  <si>
    <t>Unit : ㎡, 1,000won</t>
  </si>
  <si>
    <t>(㎡)</t>
  </si>
  <si>
    <t>합        계         Grand    Total</t>
  </si>
  <si>
    <t>단위 : 대</t>
  </si>
  <si>
    <t>콘  크  리  트        Concrete</t>
  </si>
  <si>
    <t>아스팔트    Asphalt</t>
  </si>
  <si>
    <t>펌   프</t>
  </si>
  <si>
    <t>Unit : house</t>
    <phoneticPr fontId="6" type="noConversion"/>
  </si>
  <si>
    <t>연  별</t>
    <phoneticPr fontId="5" type="noConversion"/>
  </si>
  <si>
    <t>Construction of Apartment</t>
    <phoneticPr fontId="5" type="noConversion"/>
  </si>
  <si>
    <t>연  별</t>
    <phoneticPr fontId="5" type="noConversion"/>
  </si>
  <si>
    <t>주택수</t>
    <phoneticPr fontId="5" type="noConversion"/>
  </si>
  <si>
    <t>year</t>
    <phoneticPr fontId="5" type="noConversion"/>
  </si>
  <si>
    <t>40㎡</t>
    <phoneticPr fontId="5" type="noConversion"/>
  </si>
  <si>
    <t>40 - 60㎡</t>
    <phoneticPr fontId="5" type="noConversion"/>
  </si>
  <si>
    <t>60 - 85㎡</t>
    <phoneticPr fontId="5" type="noConversion"/>
  </si>
  <si>
    <t>85 - 135㎡</t>
    <phoneticPr fontId="5" type="noConversion"/>
  </si>
  <si>
    <t>135㎡</t>
    <phoneticPr fontId="5" type="noConversion"/>
  </si>
  <si>
    <t>5층 이하
floor or less</t>
    <phoneticPr fontId="5" type="noConversion"/>
  </si>
  <si>
    <t>6 - 10층</t>
    <phoneticPr fontId="5" type="noConversion"/>
  </si>
  <si>
    <t>21층 이상
floor or higher</t>
    <phoneticPr fontId="5" type="noConversion"/>
  </si>
  <si>
    <t>No. of</t>
    <phoneticPr fontId="5" type="noConversion"/>
  </si>
  <si>
    <t>이 하</t>
    <phoneticPr fontId="5" type="noConversion"/>
  </si>
  <si>
    <t>이하</t>
    <phoneticPr fontId="5" type="noConversion"/>
  </si>
  <si>
    <t>초과</t>
    <phoneticPr fontId="5" type="noConversion"/>
  </si>
  <si>
    <t>buildings</t>
    <phoneticPr fontId="5" type="noConversion"/>
  </si>
  <si>
    <t>House</t>
    <phoneticPr fontId="5" type="noConversion"/>
  </si>
  <si>
    <t>or less</t>
    <phoneticPr fontId="5" type="noConversion"/>
  </si>
  <si>
    <t>house hold</t>
    <phoneticPr fontId="5" type="noConversion"/>
  </si>
  <si>
    <t>Land Transactions by Use and Purpose</t>
    <phoneticPr fontId="5" type="noConversion"/>
  </si>
  <si>
    <t>단위 : 필지수, 천㎡</t>
    <phoneticPr fontId="5" type="noConversion"/>
  </si>
  <si>
    <t>Unit : parcel, 1,000 ㎡</t>
    <phoneticPr fontId="5" type="noConversion"/>
  </si>
  <si>
    <t>연   별</t>
    <phoneticPr fontId="5" type="noConversion"/>
  </si>
  <si>
    <t>By  use</t>
    <phoneticPr fontId="5" type="noConversion"/>
  </si>
  <si>
    <t>year</t>
    <phoneticPr fontId="5" type="noConversion"/>
  </si>
  <si>
    <t xml:space="preserve">주거지역
Residential </t>
    <phoneticPr fontId="5" type="noConversion"/>
  </si>
  <si>
    <t xml:space="preserve">상업지역
Commercial </t>
    <phoneticPr fontId="5" type="noConversion"/>
  </si>
  <si>
    <t xml:space="preserve">공업지역
Industrial </t>
    <phoneticPr fontId="5" type="noConversion"/>
  </si>
  <si>
    <t>녹지지역
Green belt</t>
    <phoneticPr fontId="5" type="noConversion"/>
  </si>
  <si>
    <t xml:space="preserve">개발제한구역
Non-designated </t>
    <phoneticPr fontId="5" type="noConversion"/>
  </si>
  <si>
    <t>미지정구역 
Non-designated</t>
    <phoneticPr fontId="5" type="noConversion"/>
  </si>
  <si>
    <t>관리지역</t>
    <phoneticPr fontId="5" type="noConversion"/>
  </si>
  <si>
    <t>농림지역</t>
    <phoneticPr fontId="5" type="noConversion"/>
  </si>
  <si>
    <t>자연환경보전지역</t>
    <phoneticPr fontId="5" type="noConversion"/>
  </si>
  <si>
    <t>면적
Area</t>
    <phoneticPr fontId="5" type="noConversion"/>
  </si>
  <si>
    <t>면적</t>
    <phoneticPr fontId="5" type="noConversion"/>
  </si>
  <si>
    <t>연   별</t>
    <phoneticPr fontId="5" type="noConversion"/>
  </si>
  <si>
    <t>By  purpose</t>
    <phoneticPr fontId="5" type="noConversion"/>
  </si>
  <si>
    <t>year</t>
    <phoneticPr fontId="5" type="noConversion"/>
  </si>
  <si>
    <t>Dry paddy</t>
    <phoneticPr fontId="5" type="noConversion"/>
  </si>
  <si>
    <t>Rice paddy</t>
    <phoneticPr fontId="5" type="noConversion"/>
  </si>
  <si>
    <t>building land</t>
    <phoneticPr fontId="5" type="noConversion"/>
  </si>
  <si>
    <t>Forest  field</t>
    <phoneticPr fontId="5" type="noConversion"/>
  </si>
  <si>
    <t>Factory site</t>
    <phoneticPr fontId="5" type="noConversion"/>
  </si>
  <si>
    <t>Other</t>
    <phoneticPr fontId="5" type="noConversion"/>
  </si>
  <si>
    <t>면적
Area</t>
    <phoneticPr fontId="5" type="noConversion"/>
  </si>
  <si>
    <t>Unit : Cases, 1,000㎡</t>
    <phoneticPr fontId="6" type="noConversion"/>
  </si>
  <si>
    <t>연 별</t>
    <phoneticPr fontId="5" type="noConversion"/>
  </si>
  <si>
    <t>읍면동수</t>
    <phoneticPr fontId="5" type="noConversion"/>
  </si>
  <si>
    <t>주택 및
근린생활시설</t>
    <phoneticPr fontId="5" type="noConversion"/>
  </si>
  <si>
    <t>실외체육시설</t>
    <phoneticPr fontId="5" type="noConversion"/>
  </si>
  <si>
    <t>도시민의
여가활용시설</t>
    <phoneticPr fontId="5" type="noConversion"/>
  </si>
  <si>
    <t>Number of</t>
    <phoneticPr fontId="5" type="noConversion"/>
  </si>
  <si>
    <t>Building</t>
    <phoneticPr fontId="5" type="noConversion"/>
  </si>
  <si>
    <t>Forestry</t>
    <phoneticPr fontId="5" type="noConversion"/>
  </si>
  <si>
    <t>Dry</t>
    <phoneticPr fontId="5" type="noConversion"/>
  </si>
  <si>
    <t>Rice</t>
    <phoneticPr fontId="5" type="noConversion"/>
  </si>
  <si>
    <t>Agriculture,
forestry and
fishing facilities</t>
    <phoneticPr fontId="5" type="noConversion"/>
  </si>
  <si>
    <t>house &amp; neighboring
convenience
facilities</t>
    <phoneticPr fontId="5" type="noConversion"/>
  </si>
  <si>
    <t>Common use
facilities for
residents</t>
    <phoneticPr fontId="5" type="noConversion"/>
  </si>
  <si>
    <t>Outdoor
sports
facilities</t>
    <phoneticPr fontId="5" type="noConversion"/>
  </si>
  <si>
    <t>Citizen's
Leisure
facilities</t>
    <phoneticPr fontId="5" type="noConversion"/>
  </si>
  <si>
    <t>National
defense&amp;mili
tary facilities</t>
    <phoneticPr fontId="5" type="noConversion"/>
  </si>
  <si>
    <t>Public
beneficial
facilities</t>
    <phoneticPr fontId="5" type="noConversion"/>
  </si>
  <si>
    <t>Eup, Myeon,Dong</t>
    <phoneticPr fontId="5" type="noConversion"/>
  </si>
  <si>
    <t>Households</t>
    <phoneticPr fontId="5" type="noConversion"/>
  </si>
  <si>
    <t>land</t>
    <phoneticPr fontId="5" type="noConversion"/>
  </si>
  <si>
    <t>field</t>
    <phoneticPr fontId="5" type="noConversion"/>
  </si>
  <si>
    <t>paddy</t>
    <phoneticPr fontId="5" type="noConversion"/>
  </si>
  <si>
    <t>Special Use Area</t>
    <phoneticPr fontId="5" type="noConversion"/>
  </si>
  <si>
    <t>연별</t>
    <phoneticPr fontId="5" type="noConversion"/>
  </si>
  <si>
    <t>인    구      Population</t>
    <phoneticPr fontId="5" type="noConversion"/>
  </si>
  <si>
    <t>용도지역</t>
    <phoneticPr fontId="5" type="noConversion"/>
  </si>
  <si>
    <t xml:space="preserve">도   시  지  역  </t>
    <phoneticPr fontId="5" type="noConversion"/>
  </si>
  <si>
    <t xml:space="preserve"> By use </t>
    <phoneticPr fontId="5" type="noConversion"/>
  </si>
  <si>
    <t>도    시    지    역</t>
    <phoneticPr fontId="5" type="noConversion"/>
  </si>
  <si>
    <t>비 도 시 지 역</t>
    <phoneticPr fontId="5" type="noConversion"/>
  </si>
  <si>
    <t>도시지역인구</t>
    <phoneticPr fontId="5" type="noConversion"/>
  </si>
  <si>
    <t>비도시지역인구</t>
    <phoneticPr fontId="5" type="noConversion"/>
  </si>
  <si>
    <t>총 합 계</t>
    <phoneticPr fontId="5" type="noConversion"/>
  </si>
  <si>
    <t xml:space="preserve"> Residential zone</t>
    <phoneticPr fontId="5" type="noConversion"/>
  </si>
  <si>
    <t>공   업   지   역  Industrial zone</t>
    <phoneticPr fontId="5" type="noConversion"/>
  </si>
  <si>
    <t>계획관리지역</t>
    <phoneticPr fontId="5" type="noConversion"/>
  </si>
  <si>
    <t>생산관리지역</t>
    <phoneticPr fontId="5" type="noConversion"/>
  </si>
  <si>
    <t>보전관리지역</t>
    <phoneticPr fontId="5" type="noConversion"/>
  </si>
  <si>
    <t xml:space="preserve">전용주거지역 </t>
    <phoneticPr fontId="5" type="noConversion"/>
  </si>
  <si>
    <t>Residential only</t>
    <phoneticPr fontId="5" type="noConversion"/>
  </si>
  <si>
    <t>일반주거지역 General residential</t>
    <phoneticPr fontId="5" type="noConversion"/>
  </si>
  <si>
    <t>준주거</t>
    <phoneticPr fontId="5" type="noConversion"/>
  </si>
  <si>
    <t>중심상업</t>
    <phoneticPr fontId="5" type="noConversion"/>
  </si>
  <si>
    <t>일반상업</t>
    <phoneticPr fontId="5" type="noConversion"/>
  </si>
  <si>
    <t>근린상업</t>
    <phoneticPr fontId="5" type="noConversion"/>
  </si>
  <si>
    <t>유통상업</t>
    <phoneticPr fontId="5" type="noConversion"/>
  </si>
  <si>
    <t>전용공업</t>
    <phoneticPr fontId="5" type="noConversion"/>
  </si>
  <si>
    <t>일반공업</t>
    <phoneticPr fontId="5" type="noConversion"/>
  </si>
  <si>
    <t>준공업</t>
    <phoneticPr fontId="5" type="noConversion"/>
  </si>
  <si>
    <t>생산녹지</t>
    <phoneticPr fontId="5" type="noConversion"/>
  </si>
  <si>
    <t>자연녹지</t>
    <phoneticPr fontId="5" type="noConversion"/>
  </si>
  <si>
    <t>제1종전용</t>
    <phoneticPr fontId="5" type="noConversion"/>
  </si>
  <si>
    <t>제2종전용</t>
    <phoneticPr fontId="5" type="noConversion"/>
  </si>
  <si>
    <t>제1종주거</t>
    <phoneticPr fontId="5" type="noConversion"/>
  </si>
  <si>
    <t>제2종주거</t>
    <phoneticPr fontId="5" type="noConversion"/>
  </si>
  <si>
    <t>제3종주거</t>
    <phoneticPr fontId="5" type="noConversion"/>
  </si>
  <si>
    <t>지   역</t>
    <phoneticPr fontId="5" type="noConversion"/>
  </si>
  <si>
    <t>Grand</t>
    <phoneticPr fontId="5" type="noConversion"/>
  </si>
  <si>
    <t>1st</t>
    <phoneticPr fontId="5" type="noConversion"/>
  </si>
  <si>
    <t>2nd</t>
    <phoneticPr fontId="5" type="noConversion"/>
  </si>
  <si>
    <t>3rd</t>
    <phoneticPr fontId="5" type="noConversion"/>
  </si>
  <si>
    <t>semi</t>
    <phoneticPr fontId="5" type="noConversion"/>
  </si>
  <si>
    <t>Production management</t>
    <phoneticPr fontId="5" type="noConversion"/>
  </si>
  <si>
    <t>Preservation</t>
    <phoneticPr fontId="5" type="noConversion"/>
  </si>
  <si>
    <t>Agricultural &amp; Forest</t>
    <phoneticPr fontId="5" type="noConversion"/>
  </si>
  <si>
    <t>Natural Environment</t>
    <phoneticPr fontId="5" type="noConversion"/>
  </si>
  <si>
    <t>Urban</t>
    <phoneticPr fontId="5" type="noConversion"/>
  </si>
  <si>
    <t>Rural</t>
    <phoneticPr fontId="5" type="noConversion"/>
  </si>
  <si>
    <t>total</t>
    <phoneticPr fontId="5" type="noConversion"/>
  </si>
  <si>
    <t>Exclusive</t>
    <phoneticPr fontId="5" type="noConversion"/>
  </si>
  <si>
    <t>residential</t>
    <phoneticPr fontId="5" type="noConversion"/>
  </si>
  <si>
    <t>Distributional</t>
    <phoneticPr fontId="5" type="noConversion"/>
  </si>
  <si>
    <t>Mixed</t>
    <phoneticPr fontId="5" type="noConversion"/>
  </si>
  <si>
    <t>Agricultural</t>
    <phoneticPr fontId="5" type="noConversion"/>
  </si>
  <si>
    <t>Undesignated</t>
    <phoneticPr fontId="5" type="noConversion"/>
  </si>
  <si>
    <t>Area</t>
    <phoneticPr fontId="5" type="noConversion"/>
  </si>
  <si>
    <t>농림수산업용
시설</t>
    <phoneticPr fontId="5" type="noConversion"/>
  </si>
  <si>
    <t>도로 및 상하수도
등 공공용 시설</t>
    <phoneticPr fontId="5" type="noConversion"/>
  </si>
  <si>
    <t>Public
facilities</t>
    <phoneticPr fontId="5" type="noConversion"/>
  </si>
  <si>
    <t>사용료징수 Collection of use fees</t>
    <phoneticPr fontId="5" type="noConversion"/>
  </si>
  <si>
    <t>No.of building</t>
    <phoneticPr fontId="5" type="noConversion"/>
  </si>
  <si>
    <t>No.of building</t>
    <phoneticPr fontId="5" type="noConversion"/>
  </si>
  <si>
    <t>Status Of Land Transactions(Cont'd)</t>
    <phoneticPr fontId="6" type="noConversion"/>
  </si>
  <si>
    <t>Special Use Area(Cont'd)</t>
    <phoneticPr fontId="5" type="noConversion"/>
  </si>
  <si>
    <t>주민공동       이용시설</t>
    <phoneticPr fontId="5" type="noConversion"/>
  </si>
  <si>
    <t>국방군사에       관한 시설</t>
    <phoneticPr fontId="5" type="noConversion"/>
  </si>
  <si>
    <t>단위 : ㎞</t>
    <phoneticPr fontId="5" type="noConversion"/>
  </si>
  <si>
    <t>하  천  수(개소)</t>
    <phoneticPr fontId="5" type="noConversion"/>
  </si>
  <si>
    <t>모터</t>
    <phoneticPr fontId="5" type="noConversion"/>
  </si>
  <si>
    <t>Moter</t>
    <phoneticPr fontId="5" type="noConversion"/>
  </si>
  <si>
    <t>Housing Units by Total Floor Area</t>
    <phoneticPr fontId="6" type="noConversion"/>
  </si>
  <si>
    <t>Year ＆</t>
    <phoneticPr fontId="5" type="noConversion"/>
  </si>
  <si>
    <t>(5년별)</t>
    <phoneticPr fontId="6" type="noConversion"/>
  </si>
  <si>
    <t>Floor space</t>
    <phoneticPr fontId="6" type="noConversion"/>
  </si>
  <si>
    <t>미세분관리지역</t>
    <phoneticPr fontId="5" type="noConversion"/>
  </si>
  <si>
    <t>non segentation</t>
    <phoneticPr fontId="5" type="noConversion"/>
  </si>
  <si>
    <t>of management zone</t>
    <phoneticPr fontId="5" type="noConversion"/>
  </si>
  <si>
    <t>단위 : 개소, m</t>
    <phoneticPr fontId="5" type="noConversion"/>
  </si>
  <si>
    <t>Unit : number, m</t>
  </si>
  <si>
    <t>보존녹지</t>
    <phoneticPr fontId="5" type="noConversion"/>
  </si>
  <si>
    <t>20㎡ ~ 40㎡</t>
  </si>
  <si>
    <t>40㎡ ~ 60㎡</t>
  </si>
  <si>
    <t>60㎡ ~ 85㎡</t>
  </si>
  <si>
    <t>85㎡ ~ 100㎡</t>
  </si>
  <si>
    <t>100㎡ ~ 130㎡</t>
  </si>
  <si>
    <t>130㎡ ~ 165㎡</t>
  </si>
  <si>
    <t>165㎡ ~ 230㎡</t>
  </si>
  <si>
    <t>230㎡ 초과</t>
  </si>
  <si>
    <t xml:space="preserve">  주 : 1) 당해년도 사업승인 기준   2) 철거분은 고려하지 않음   3) 동별 최고층수를 기준</t>
    <phoneticPr fontId="5" type="noConversion"/>
  </si>
  <si>
    <t xml:space="preserve">  주 : 국토이용 및 계획에 관한 법률 개정으로 관리/농림/자연환경보전지역으로 세분함(2007)</t>
    <phoneticPr fontId="5" type="noConversion"/>
  </si>
  <si>
    <t xml:space="preserve">  주 : 국토이용 및 계획에 관한 법률 개정으로 관리/농림/자연환경보전지역으로 세분함(2007)</t>
    <phoneticPr fontId="6" type="noConversion"/>
  </si>
  <si>
    <t>Gross
coverage</t>
    <phoneticPr fontId="5" type="noConversion"/>
  </si>
  <si>
    <t>building</t>
    <phoneticPr fontId="5" type="noConversion"/>
  </si>
  <si>
    <t>Unit : building, ㎡</t>
    <phoneticPr fontId="5" type="noConversion"/>
  </si>
  <si>
    <t>Building Constrction Permits(Cont'd)</t>
    <phoneticPr fontId="5" type="noConversion"/>
  </si>
  <si>
    <t>Educational and
Social</t>
    <phoneticPr fontId="6" type="noConversion"/>
  </si>
  <si>
    <t>Factory</t>
    <phoneticPr fontId="5" type="noConversion"/>
  </si>
  <si>
    <t>Farming and
Fishery</t>
    <phoneticPr fontId="6" type="noConversion"/>
  </si>
  <si>
    <t>Commercial</t>
    <phoneticPr fontId="5" type="noConversion"/>
  </si>
  <si>
    <t>Dwelling</t>
    <phoneticPr fontId="5" type="noConversion"/>
  </si>
  <si>
    <t>공업용</t>
    <phoneticPr fontId="6" type="noConversion"/>
  </si>
  <si>
    <t>농수산용</t>
    <phoneticPr fontId="6" type="noConversion"/>
  </si>
  <si>
    <t>상업용</t>
    <phoneticPr fontId="5" type="noConversion"/>
  </si>
  <si>
    <t>연   별</t>
    <phoneticPr fontId="3" type="noConversion"/>
  </si>
  <si>
    <t>Areas of Restricted Development(Green Belts) (Cont'd)</t>
    <phoneticPr fontId="5" type="noConversion"/>
  </si>
  <si>
    <t>Roads (Cont'd)</t>
    <phoneticPr fontId="5" type="noConversion"/>
  </si>
  <si>
    <t>면적별</t>
    <phoneticPr fontId="5" type="noConversion"/>
  </si>
  <si>
    <t>교육/사회용</t>
    <phoneticPr fontId="6" type="noConversion"/>
  </si>
  <si>
    <t>규   모   별   주  택   수   House by Size</t>
    <phoneticPr fontId="5" type="noConversion"/>
  </si>
  <si>
    <t>건수
Cases</t>
    <phoneticPr fontId="5" type="noConversion"/>
  </si>
  <si>
    <t>건수</t>
  </si>
  <si>
    <t>건수</t>
    <phoneticPr fontId="5" type="noConversion"/>
  </si>
  <si>
    <t xml:space="preserve"> 건수
Case</t>
  </si>
  <si>
    <t xml:space="preserve"> 건수
Case</t>
    <phoneticPr fontId="5" type="noConversion"/>
  </si>
  <si>
    <t>Urban Area</t>
    <phoneticPr fontId="6" type="noConversion"/>
  </si>
  <si>
    <t>Rural Area</t>
    <phoneticPr fontId="6" type="noConversion"/>
  </si>
  <si>
    <t>불도저</t>
    <phoneticPr fontId="6" type="noConversion"/>
  </si>
  <si>
    <t>로더</t>
    <phoneticPr fontId="6" type="noConversion"/>
  </si>
  <si>
    <t>배칭프랜트</t>
    <phoneticPr fontId="6" type="noConversion"/>
  </si>
  <si>
    <t>피니셔</t>
    <phoneticPr fontId="6" type="noConversion"/>
  </si>
  <si>
    <t>믹싱플랜트</t>
    <phoneticPr fontId="6" type="noConversion"/>
  </si>
  <si>
    <t>학교 및 전기공급시설
등 공익시설</t>
    <phoneticPr fontId="5" type="noConversion"/>
  </si>
  <si>
    <t xml:space="preserve">           건축물                                                         Buildings         </t>
    <phoneticPr fontId="5" type="noConversion"/>
  </si>
  <si>
    <t>계</t>
    <phoneticPr fontId="5" type="noConversion"/>
  </si>
  <si>
    <t>남</t>
    <phoneticPr fontId="6" type="noConversion"/>
  </si>
  <si>
    <t>여</t>
    <phoneticPr fontId="6" type="noConversion"/>
  </si>
  <si>
    <t xml:space="preserve"> </t>
    <phoneticPr fontId="6" type="noConversion"/>
  </si>
  <si>
    <t>인   구 Population</t>
    <phoneticPr fontId="6" type="noConversion"/>
  </si>
  <si>
    <t>…</t>
    <phoneticPr fontId="6" type="noConversion"/>
  </si>
  <si>
    <t>자료 : 경기통계연보</t>
  </si>
  <si>
    <t>자료 : 경기통계연보</t>
    <phoneticPr fontId="5" type="noConversion"/>
  </si>
  <si>
    <t>Source : Statistical Yearbook of Gyeonggi</t>
    <phoneticPr fontId="6" type="noConversion"/>
  </si>
  <si>
    <t>Source : Construction Safety Division</t>
    <phoneticPr fontId="5" type="noConversion"/>
  </si>
  <si>
    <t xml:space="preserve">  주 : 개인정보 보호와 자료 노출 위험성을 최소하기 위하여 5미만 자료는 X로 표기</t>
    <phoneticPr fontId="6" type="noConversion"/>
  </si>
  <si>
    <t xml:space="preserve"> … </t>
  </si>
  <si>
    <t xml:space="preserve">          -</t>
  </si>
  <si>
    <t xml:space="preserve">        -</t>
  </si>
  <si>
    <t>자료 : 차량관리과</t>
    <phoneticPr fontId="5" type="noConversion"/>
  </si>
  <si>
    <t>Source : Vehicle Management Division</t>
    <phoneticPr fontId="5" type="noConversion"/>
  </si>
  <si>
    <t>Source : National Statistical Office</t>
    <phoneticPr fontId="6" type="noConversion"/>
  </si>
  <si>
    <t>2. 주택소유현황</t>
    <phoneticPr fontId="2" type="noConversion"/>
  </si>
  <si>
    <t>Housing Own</t>
    <phoneticPr fontId="6" type="noConversion"/>
  </si>
  <si>
    <t>단위 : 호수</t>
  </si>
  <si>
    <t>Unit :  house</t>
  </si>
  <si>
    <t>동일시군구
거주자 소유주택</t>
    <phoneticPr fontId="6" type="noConversion"/>
  </si>
  <si>
    <t>동일시도내 타시군구
거주자 소유주택</t>
    <phoneticPr fontId="6" type="noConversion"/>
  </si>
  <si>
    <t>타시도 거주자
소유주택</t>
    <phoneticPr fontId="6" type="noConversion"/>
  </si>
  <si>
    <t>주택소유가구
(B)</t>
    <phoneticPr fontId="6" type="noConversion"/>
  </si>
  <si>
    <t>Si, Gun</t>
  </si>
  <si>
    <t>남  부</t>
  </si>
  <si>
    <t>The South</t>
  </si>
  <si>
    <t>수 원 시</t>
  </si>
  <si>
    <t>Suwon-si</t>
  </si>
  <si>
    <t>성 남 시</t>
  </si>
  <si>
    <t>Seongnam-si</t>
  </si>
  <si>
    <t>안 양 시</t>
  </si>
  <si>
    <t>Anyang-si</t>
  </si>
  <si>
    <t>부 천 시</t>
  </si>
  <si>
    <t>Bucheon-si</t>
  </si>
  <si>
    <t>광 명 시</t>
  </si>
  <si>
    <t>Gwangmyeong-si</t>
  </si>
  <si>
    <t>평 택 시</t>
  </si>
  <si>
    <t>Pyeongtaek-si</t>
  </si>
  <si>
    <t>안 산 시</t>
  </si>
  <si>
    <t>Ansan-si</t>
  </si>
  <si>
    <t>과 천 시</t>
  </si>
  <si>
    <t>Gwacheon-si</t>
  </si>
  <si>
    <t>오 산 시</t>
  </si>
  <si>
    <t>Osan-si</t>
  </si>
  <si>
    <t>시 흥 시</t>
  </si>
  <si>
    <t>Siheung-si</t>
  </si>
  <si>
    <t>Gunpo-si</t>
  </si>
  <si>
    <t>의 왕 시</t>
  </si>
  <si>
    <t>Uiwang-si</t>
  </si>
  <si>
    <t>하 남 시</t>
  </si>
  <si>
    <t>Hanam-si</t>
  </si>
  <si>
    <t>용 인 시</t>
  </si>
  <si>
    <t>Yongin-si</t>
  </si>
  <si>
    <t>이 천 시</t>
  </si>
  <si>
    <t>Icheon-si</t>
  </si>
  <si>
    <t>안 성 시</t>
  </si>
  <si>
    <t>Anseong-si</t>
  </si>
  <si>
    <t>김 포 시</t>
  </si>
  <si>
    <t>Gimpo-si</t>
  </si>
  <si>
    <t>여 주 시</t>
  </si>
  <si>
    <t>Yeoju-si</t>
  </si>
  <si>
    <t>양 평 군</t>
  </si>
  <si>
    <t>Yangpyeong-gun</t>
  </si>
  <si>
    <t>북  부</t>
  </si>
  <si>
    <t>The North</t>
  </si>
  <si>
    <t>의정부시</t>
  </si>
  <si>
    <t>Uijeongbu-si</t>
  </si>
  <si>
    <t>동두천시</t>
  </si>
  <si>
    <t>Dongducheon-si</t>
  </si>
  <si>
    <t>고 양 시</t>
  </si>
  <si>
    <t>Goyang-si</t>
  </si>
  <si>
    <t>구 리 시</t>
  </si>
  <si>
    <t>Guri-si</t>
  </si>
  <si>
    <t>남양주시</t>
  </si>
  <si>
    <t>Namyangju-si</t>
  </si>
  <si>
    <t>파 주 시</t>
  </si>
  <si>
    <t>Paju-si</t>
  </si>
  <si>
    <t>연 천 군</t>
  </si>
  <si>
    <t>Yeoncheon-gun</t>
  </si>
  <si>
    <t>가 평 군</t>
  </si>
  <si>
    <t>Gapyeong-gun</t>
  </si>
  <si>
    <t>-</t>
    <phoneticPr fontId="5" type="noConversion"/>
  </si>
  <si>
    <t>-</t>
    <phoneticPr fontId="6" type="noConversion"/>
  </si>
  <si>
    <t>합   계
 Total</t>
    <phoneticPr fontId="5" type="noConversion"/>
  </si>
  <si>
    <t>13. 용도지구</t>
    <phoneticPr fontId="11" type="noConversion"/>
  </si>
  <si>
    <t>Land by Purpose</t>
    <phoneticPr fontId="11" type="noConversion"/>
  </si>
  <si>
    <t xml:space="preserve">                                                                                                                                                                                                           </t>
    <phoneticPr fontId="6" type="noConversion"/>
  </si>
  <si>
    <t>12. 용도지구(계속)</t>
    <phoneticPr fontId="11" type="noConversion"/>
  </si>
  <si>
    <t>단위 : ㎢</t>
  </si>
  <si>
    <t>Unit : ㎢</t>
    <phoneticPr fontId="4" type="noConversion"/>
  </si>
  <si>
    <t>합계</t>
  </si>
  <si>
    <t>경관지구 Scenery</t>
    <phoneticPr fontId="3" type="noConversion"/>
  </si>
  <si>
    <t>고도지구 Height restriction district</t>
    <phoneticPr fontId="11" type="noConversion"/>
  </si>
  <si>
    <t>방화지구 Fire-prevention district</t>
    <phoneticPr fontId="11" type="noConversion"/>
  </si>
  <si>
    <t>방재지구 Prevention of disaster</t>
    <phoneticPr fontId="11" type="noConversion"/>
  </si>
  <si>
    <t>보호지구 Protection district</t>
    <phoneticPr fontId="11" type="noConversion"/>
  </si>
  <si>
    <t>취락지구 Settlement district</t>
    <phoneticPr fontId="11" type="noConversion"/>
  </si>
  <si>
    <t>개발진흥지구 Development promotion district</t>
    <phoneticPr fontId="11" type="noConversion"/>
  </si>
  <si>
    <t>특정용도 제한지구</t>
    <phoneticPr fontId="11" type="noConversion"/>
  </si>
  <si>
    <t>복합용도지구</t>
    <phoneticPr fontId="11" type="noConversion"/>
  </si>
  <si>
    <t>연별</t>
    <phoneticPr fontId="12" type="noConversion"/>
  </si>
  <si>
    <t>소계</t>
  </si>
  <si>
    <t>자연</t>
    <phoneticPr fontId="11" type="noConversion"/>
  </si>
  <si>
    <t>시가지</t>
    <phoneticPr fontId="11" type="noConversion"/>
  </si>
  <si>
    <t>특화경관</t>
    <phoneticPr fontId="11" type="noConversion"/>
  </si>
  <si>
    <t xml:space="preserve">  최고고도지구</t>
  </si>
  <si>
    <t xml:space="preserve"> </t>
    <phoneticPr fontId="11" type="noConversion"/>
  </si>
  <si>
    <t>자연</t>
    <phoneticPr fontId="11" type="noConversion"/>
  </si>
  <si>
    <t>역사문화환경</t>
    <phoneticPr fontId="11" type="noConversion"/>
  </si>
  <si>
    <t>중요시설물</t>
    <phoneticPr fontId="11" type="noConversion"/>
  </si>
  <si>
    <t>생태계</t>
    <phoneticPr fontId="11" type="noConversion"/>
  </si>
  <si>
    <t>집단</t>
    <phoneticPr fontId="11" type="noConversion"/>
  </si>
  <si>
    <t>주거</t>
    <phoneticPr fontId="11" type="noConversion"/>
  </si>
  <si>
    <t>산업유통</t>
    <phoneticPr fontId="11" type="noConversion"/>
  </si>
  <si>
    <t>관광휴양</t>
    <phoneticPr fontId="11" type="noConversion"/>
  </si>
  <si>
    <t>복합</t>
    <phoneticPr fontId="11" type="noConversion"/>
  </si>
  <si>
    <t>특정</t>
    <phoneticPr fontId="11" type="noConversion"/>
  </si>
  <si>
    <t>Special- purpose restricted district</t>
    <phoneticPr fontId="11" type="noConversion"/>
  </si>
  <si>
    <t>Special- purpose district</t>
    <phoneticPr fontId="11" type="noConversion"/>
  </si>
  <si>
    <r>
      <t>시군별</t>
    </r>
    <r>
      <rPr>
        <vertAlign val="superscript"/>
        <sz val="9"/>
        <rFont val="Cambria"/>
        <family val="3"/>
        <charset val="129"/>
      </rPr>
      <t>1)</t>
    </r>
    <phoneticPr fontId="11" type="noConversion"/>
  </si>
  <si>
    <t>Sub-total</t>
    <phoneticPr fontId="11" type="noConversion"/>
  </si>
  <si>
    <t>Natural</t>
    <phoneticPr fontId="11" type="noConversion"/>
  </si>
  <si>
    <t>Urban</t>
    <phoneticPr fontId="11" type="noConversion"/>
  </si>
  <si>
    <t>special</t>
    <phoneticPr fontId="11" type="noConversion"/>
  </si>
  <si>
    <r>
      <t>시군별</t>
    </r>
    <r>
      <rPr>
        <vertAlign val="superscript"/>
        <sz val="9"/>
        <rFont val="Cambria"/>
        <family val="3"/>
        <charset val="129"/>
      </rPr>
      <t>1)</t>
    </r>
    <phoneticPr fontId="11" type="noConversion"/>
  </si>
  <si>
    <t>Urban</t>
    <phoneticPr fontId="11" type="noConversion"/>
  </si>
  <si>
    <t>Major facilities</t>
    <phoneticPr fontId="11" type="noConversion"/>
  </si>
  <si>
    <t>Eco system</t>
    <phoneticPr fontId="11" type="noConversion"/>
  </si>
  <si>
    <t>Collective</t>
    <phoneticPr fontId="11" type="noConversion"/>
  </si>
  <si>
    <t>Residence</t>
    <phoneticPr fontId="11" type="noConversion"/>
  </si>
  <si>
    <t>Industry and Distribution</t>
    <phoneticPr fontId="11" type="noConversion"/>
  </si>
  <si>
    <t>Tourism recreation</t>
    <phoneticPr fontId="11" type="noConversion"/>
  </si>
  <si>
    <t>complex</t>
    <phoneticPr fontId="11" type="noConversion"/>
  </si>
  <si>
    <t>Specific</t>
    <phoneticPr fontId="11" type="noConversion"/>
  </si>
  <si>
    <t>개소</t>
    <phoneticPr fontId="11" type="noConversion"/>
  </si>
  <si>
    <t>면적</t>
    <phoneticPr fontId="11" type="noConversion"/>
  </si>
  <si>
    <t>개소</t>
    <phoneticPr fontId="11" type="noConversion"/>
  </si>
  <si>
    <t>면적</t>
    <phoneticPr fontId="11" type="noConversion"/>
  </si>
  <si>
    <t>군 포 시</t>
    <phoneticPr fontId="11" type="noConversion"/>
  </si>
  <si>
    <t>군 포 시</t>
  </si>
  <si>
    <t>화 성 시</t>
  </si>
  <si>
    <t>Hwaseong-si</t>
  </si>
  <si>
    <t>광 주 시</t>
  </si>
  <si>
    <t>Gwangju-si</t>
  </si>
  <si>
    <t>Guri-si</t>
    <phoneticPr fontId="11" type="noConversion"/>
  </si>
  <si>
    <t>양 주 시</t>
  </si>
  <si>
    <t>Yangju-si</t>
  </si>
  <si>
    <t>포 천 시</t>
  </si>
  <si>
    <t>Pocheon-si</t>
  </si>
  <si>
    <t>주 : 1) 2013.9.23 여주군이 시로 승격  2) 2013년 서식변경(개발진흥지국내:'산업', '유통' → '산업·유통' 으로 통합)  3) 2018년 서식변경(개소 추가)</t>
    <phoneticPr fontId="2" type="noConversion"/>
  </si>
  <si>
    <t>Source : Ministry of Land, Transport and Transportation, Urban Policy Division</t>
    <phoneticPr fontId="11" type="noConversion"/>
  </si>
  <si>
    <t>자료 : 국토교통부『도시계획현황』, 도시정책과</t>
    <phoneticPr fontId="2" type="noConversion"/>
  </si>
  <si>
    <t>자료 : 국토교통부『도시계획현황』, 도시정책과</t>
  </si>
  <si>
    <t>Land Price Changing Rate</t>
    <phoneticPr fontId="6" type="noConversion"/>
  </si>
  <si>
    <t>단위 : %</t>
    <phoneticPr fontId="14" type="noConversion"/>
  </si>
  <si>
    <t>Unit : %</t>
    <phoneticPr fontId="14" type="noConversion"/>
  </si>
  <si>
    <t>평균</t>
    <phoneticPr fontId="10" type="noConversion"/>
  </si>
  <si>
    <t>용도지역별  By use</t>
    <phoneticPr fontId="10" type="noConversion"/>
  </si>
  <si>
    <t>이용상황별</t>
    <phoneticPr fontId="10" type="noConversion"/>
  </si>
  <si>
    <t>주거
Residental zone</t>
    <phoneticPr fontId="10" type="noConversion"/>
  </si>
  <si>
    <t>상업
Commer
-cial zone</t>
    <phoneticPr fontId="10" type="noConversion"/>
  </si>
  <si>
    <t xml:space="preserve">공업Industrial
zone </t>
    <phoneticPr fontId="10" type="noConversion"/>
  </si>
  <si>
    <t>녹지
Greenzone</t>
    <phoneticPr fontId="10" type="noConversion"/>
  </si>
  <si>
    <t>농림Agriculture zone</t>
    <phoneticPr fontId="10" type="noConversion"/>
  </si>
  <si>
    <t>자연환경보전Nature
Preservation
zone</t>
    <phoneticPr fontId="10" type="noConversion"/>
  </si>
  <si>
    <t>보전관리Preservation 
quasi urban zone</t>
    <phoneticPr fontId="10" type="noConversion"/>
  </si>
  <si>
    <t>생산관리Production 
quasi urban zone</t>
    <phoneticPr fontId="10" type="noConversion"/>
  </si>
  <si>
    <t>계획관리
Planning quasi urban zone</t>
    <phoneticPr fontId="10" type="noConversion"/>
  </si>
  <si>
    <t>전
Dry
 paddy</t>
    <phoneticPr fontId="10" type="noConversion"/>
  </si>
  <si>
    <t>답
Rice
paddy</t>
    <phoneticPr fontId="10" type="noConversion"/>
  </si>
  <si>
    <t>대지</t>
    <phoneticPr fontId="10" type="noConversion"/>
  </si>
  <si>
    <t>임야
Forest 
field</t>
    <phoneticPr fontId="10" type="noConversion"/>
  </si>
  <si>
    <t>기타
Other use</t>
    <phoneticPr fontId="10" type="noConversion"/>
  </si>
  <si>
    <t>상업용Commercial
site</t>
    <phoneticPr fontId="10" type="noConversion"/>
  </si>
  <si>
    <t>주 : 1) 지가변동률은 기준시점 가격수준을 100으로 보았을때 해당시점 가격수준의 변동률을 의미함.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</si>
  <si>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</t>
    <phoneticPr fontId="6" type="noConversion"/>
  </si>
  <si>
    <t>Unit : ㎢</t>
    <phoneticPr fontId="4" type="noConversion"/>
  </si>
  <si>
    <t>고도지구 Height restriction district</t>
    <phoneticPr fontId="11" type="noConversion"/>
  </si>
  <si>
    <t>방화지구 Fire-prevention district</t>
    <phoneticPr fontId="11" type="noConversion"/>
  </si>
  <si>
    <t>보호지구 Protection district</t>
    <phoneticPr fontId="11" type="noConversion"/>
  </si>
  <si>
    <t>취락지구 Settlement district</t>
    <phoneticPr fontId="11" type="noConversion"/>
  </si>
  <si>
    <t>개발진흥지구 Development promotion district</t>
    <phoneticPr fontId="11" type="noConversion"/>
  </si>
  <si>
    <t>특정용도 제한지구</t>
    <phoneticPr fontId="11" type="noConversion"/>
  </si>
  <si>
    <t>복합용도지구</t>
    <phoneticPr fontId="11" type="noConversion"/>
  </si>
  <si>
    <t>자연</t>
    <phoneticPr fontId="11" type="noConversion"/>
  </si>
  <si>
    <t>시가지</t>
    <phoneticPr fontId="11" type="noConversion"/>
  </si>
  <si>
    <t>특화경관</t>
    <phoneticPr fontId="11" type="noConversion"/>
  </si>
  <si>
    <t xml:space="preserve"> </t>
    <phoneticPr fontId="11" type="noConversion"/>
  </si>
  <si>
    <t>연별</t>
    <phoneticPr fontId="12" type="noConversion"/>
  </si>
  <si>
    <t>역사문화환경</t>
    <phoneticPr fontId="11" type="noConversion"/>
  </si>
  <si>
    <t>중요시설물</t>
    <phoneticPr fontId="11" type="noConversion"/>
  </si>
  <si>
    <t>생태계</t>
    <phoneticPr fontId="11" type="noConversion"/>
  </si>
  <si>
    <t>산업유통</t>
    <phoneticPr fontId="11" type="noConversion"/>
  </si>
  <si>
    <t>관광휴양</t>
    <phoneticPr fontId="11" type="noConversion"/>
  </si>
  <si>
    <t>복합</t>
    <phoneticPr fontId="11" type="noConversion"/>
  </si>
  <si>
    <t>특정</t>
    <phoneticPr fontId="11" type="noConversion"/>
  </si>
  <si>
    <t>Special- purpose restricted district</t>
    <phoneticPr fontId="11" type="noConversion"/>
  </si>
  <si>
    <t>Special- purpose district</t>
    <phoneticPr fontId="11" type="noConversion"/>
  </si>
  <si>
    <t>Natural</t>
    <phoneticPr fontId="11" type="noConversion"/>
  </si>
  <si>
    <t>Urban</t>
    <phoneticPr fontId="11" type="noConversion"/>
  </si>
  <si>
    <t>special</t>
    <phoneticPr fontId="11" type="noConversion"/>
  </si>
  <si>
    <t>Sub-total</t>
    <phoneticPr fontId="11" type="noConversion"/>
  </si>
  <si>
    <t>Natural</t>
    <phoneticPr fontId="11" type="noConversion"/>
  </si>
  <si>
    <t>Urban</t>
    <phoneticPr fontId="11" type="noConversion"/>
  </si>
  <si>
    <t>Major facilities</t>
    <phoneticPr fontId="11" type="noConversion"/>
  </si>
  <si>
    <t>Eco system</t>
    <phoneticPr fontId="11" type="noConversion"/>
  </si>
  <si>
    <t>Sub-total</t>
    <phoneticPr fontId="11" type="noConversion"/>
  </si>
  <si>
    <t>Natural</t>
    <phoneticPr fontId="11" type="noConversion"/>
  </si>
  <si>
    <t>Residence</t>
    <phoneticPr fontId="11" type="noConversion"/>
  </si>
  <si>
    <t>Industry and Distribution</t>
    <phoneticPr fontId="11" type="noConversion"/>
  </si>
  <si>
    <t>Tourism recreation</t>
    <phoneticPr fontId="11" type="noConversion"/>
  </si>
  <si>
    <t>complex</t>
    <phoneticPr fontId="11" type="noConversion"/>
  </si>
  <si>
    <t>개소</t>
    <phoneticPr fontId="11" type="noConversion"/>
  </si>
  <si>
    <t>면적</t>
    <phoneticPr fontId="11" type="noConversion"/>
  </si>
  <si>
    <t>개소</t>
    <phoneticPr fontId="11" type="noConversion"/>
  </si>
  <si>
    <t>면적</t>
    <phoneticPr fontId="11" type="noConversion"/>
  </si>
  <si>
    <t>개소</t>
    <phoneticPr fontId="11" type="noConversion"/>
  </si>
  <si>
    <t>4. 연면적별주택</t>
    <phoneticPr fontId="6" type="noConversion"/>
  </si>
  <si>
    <r>
      <t>7. 지가변동률</t>
    </r>
    <r>
      <rPr>
        <b/>
        <vertAlign val="superscript"/>
        <sz val="14"/>
        <rFont val="Cambria"/>
        <family val="3"/>
        <charset val="129"/>
      </rPr>
      <t>1)</t>
    </r>
    <phoneticPr fontId="5" type="noConversion"/>
  </si>
  <si>
    <t>13. 하      천</t>
    <phoneticPr fontId="5" type="noConversion"/>
  </si>
  <si>
    <t>14. 하 천 부 지 점 용</t>
    <phoneticPr fontId="5" type="noConversion"/>
  </si>
  <si>
    <t>주거용Residental site</t>
    <phoneticPr fontId="10" type="noConversion"/>
  </si>
  <si>
    <t>연별</t>
    <phoneticPr fontId="6" type="noConversion"/>
  </si>
  <si>
    <t>year</t>
    <phoneticPr fontId="6" type="noConversion"/>
  </si>
  <si>
    <t>3. 건축연도별 주택</t>
    <phoneticPr fontId="2" type="noConversion"/>
  </si>
  <si>
    <t>합계
Total</t>
    <phoneticPr fontId="6" type="noConversion"/>
  </si>
  <si>
    <t>2018년</t>
    <phoneticPr fontId="6" type="noConversion"/>
  </si>
  <si>
    <t>2017년</t>
    <phoneticPr fontId="6" type="noConversion"/>
  </si>
  <si>
    <t>2016년</t>
    <phoneticPr fontId="6" type="noConversion"/>
  </si>
  <si>
    <t>단  독  주  택</t>
    <phoneticPr fontId="2" type="noConversion"/>
  </si>
  <si>
    <t>Detached dwelling</t>
  </si>
  <si>
    <t>아    파    트</t>
    <phoneticPr fontId="2" type="noConversion"/>
  </si>
  <si>
    <t>연  립  주  택</t>
    <phoneticPr fontId="2" type="noConversion"/>
  </si>
  <si>
    <t>Rowhouse</t>
  </si>
  <si>
    <t>다 세 대 주 택</t>
    <phoneticPr fontId="2" type="noConversion"/>
  </si>
  <si>
    <t>Apartment units in a private house</t>
  </si>
  <si>
    <t>비거주용건물내</t>
    <phoneticPr fontId="2" type="noConversion"/>
  </si>
  <si>
    <t>Non-housing units</t>
  </si>
  <si>
    <t>Source : Statistics Korea</t>
    <phoneticPr fontId="6" type="noConversion"/>
  </si>
  <si>
    <t>주택유형별</t>
    <phoneticPr fontId="2" type="noConversion"/>
  </si>
  <si>
    <t>Types of Housing</t>
    <phoneticPr fontId="6" type="noConversion"/>
  </si>
  <si>
    <t>2005~2009년</t>
    <phoneticPr fontId="6" type="noConversion"/>
  </si>
  <si>
    <t>2000~2004년</t>
    <phoneticPr fontId="6" type="noConversion"/>
  </si>
  <si>
    <r>
      <t>20 m</t>
    </r>
    <r>
      <rPr>
        <vertAlign val="superscript"/>
        <sz val="9"/>
        <rFont val="Calibri"/>
        <family val="3"/>
        <charset val="129"/>
      </rPr>
      <t>2</t>
    </r>
    <r>
      <rPr>
        <sz val="9"/>
        <rFont val="Calibri"/>
        <family val="3"/>
        <charset val="129"/>
      </rPr>
      <t xml:space="preserve"> 이하</t>
    </r>
    <phoneticPr fontId="6" type="noConversion"/>
  </si>
  <si>
    <r>
      <t>6. 아  파  트  건  립</t>
    </r>
    <r>
      <rPr>
        <b/>
        <vertAlign val="superscript"/>
        <sz val="14"/>
        <rFont val="Calibri"/>
        <family val="3"/>
        <charset val="129"/>
      </rPr>
      <t>1)</t>
    </r>
    <phoneticPr fontId="5" type="noConversion"/>
  </si>
  <si>
    <r>
      <t>동  수</t>
    </r>
    <r>
      <rPr>
        <vertAlign val="superscript"/>
        <sz val="10"/>
        <rFont val="Calibri"/>
        <family val="3"/>
        <charset val="129"/>
      </rPr>
      <t>2)</t>
    </r>
    <phoneticPr fontId="5" type="noConversion"/>
  </si>
  <si>
    <r>
      <t>층  수  별  주  택  수</t>
    </r>
    <r>
      <rPr>
        <vertAlign val="superscript"/>
        <sz val="10"/>
        <rFont val="Calibri"/>
        <family val="3"/>
        <charset val="129"/>
      </rPr>
      <t>3)</t>
    </r>
    <r>
      <rPr>
        <sz val="10"/>
        <rFont val="Calibri"/>
        <family val="3"/>
        <charset val="129"/>
      </rPr>
      <t xml:space="preserve">   House by floor number</t>
    </r>
    <phoneticPr fontId="5" type="noConversion"/>
  </si>
  <si>
    <t>Year</t>
    <phoneticPr fontId="6" type="noConversion"/>
  </si>
  <si>
    <t>연    별</t>
    <phoneticPr fontId="10" type="noConversion"/>
  </si>
  <si>
    <t>자료 : 경기통계연보</t>
    <phoneticPr fontId="14" type="noConversion"/>
  </si>
  <si>
    <t>Year</t>
    <phoneticPr fontId="6" type="noConversion"/>
  </si>
  <si>
    <t>Year</t>
    <phoneticPr fontId="6" type="noConversion"/>
  </si>
  <si>
    <t>자료 : 경기통계연보</t>
    <phoneticPr fontId="2" type="noConversion"/>
  </si>
  <si>
    <t>자료 : 경기통계연보</t>
    <phoneticPr fontId="6" type="noConversion"/>
  </si>
  <si>
    <t>Housing and Construction</t>
    <phoneticPr fontId="5" type="noConversion"/>
  </si>
  <si>
    <t>1. 주택 현황 및 보급률</t>
    <phoneticPr fontId="5" type="noConversion"/>
  </si>
  <si>
    <t>Type of Housing Units and Housing supply rate</t>
    <phoneticPr fontId="5" type="noConversion"/>
  </si>
  <si>
    <t>단위 : 가구, 호</t>
    <phoneticPr fontId="5" type="noConversion"/>
  </si>
  <si>
    <t>Unit : householes, house</t>
    <phoneticPr fontId="5" type="noConversion"/>
  </si>
  <si>
    <r>
      <t>일반가구수</t>
    </r>
    <r>
      <rPr>
        <vertAlign val="superscript"/>
        <sz val="10"/>
        <rFont val="Calibri"/>
        <family val="3"/>
        <charset val="129"/>
      </rPr>
      <t>1)</t>
    </r>
    <phoneticPr fontId="5" type="noConversion"/>
  </si>
  <si>
    <t>Number of houses by type of housing unit</t>
    <phoneticPr fontId="6" type="noConversion"/>
  </si>
  <si>
    <t>주택보급률(%)</t>
    <phoneticPr fontId="5" type="noConversion"/>
  </si>
  <si>
    <t xml:space="preserve">No. of </t>
    <phoneticPr fontId="5" type="noConversion"/>
  </si>
  <si>
    <t>아 파 트</t>
  </si>
  <si>
    <t>연립주택</t>
  </si>
  <si>
    <t>다세대주택</t>
  </si>
  <si>
    <t>Housing  Supply</t>
    <phoneticPr fontId="5" type="noConversion"/>
  </si>
  <si>
    <t>general</t>
    <phoneticPr fontId="5" type="noConversion"/>
  </si>
  <si>
    <t>Detached</t>
  </si>
  <si>
    <t>다가구주택</t>
    <phoneticPr fontId="5" type="noConversion"/>
  </si>
  <si>
    <t>Apartment units in</t>
    <phoneticPr fontId="5" type="noConversion"/>
  </si>
  <si>
    <t>rate</t>
  </si>
  <si>
    <t>households</t>
    <phoneticPr fontId="5" type="noConversion"/>
  </si>
  <si>
    <t>dwelling</t>
  </si>
  <si>
    <t>Multy family               house</t>
    <phoneticPr fontId="5" type="noConversion"/>
  </si>
  <si>
    <t xml:space="preserve">Rowhouse </t>
    <phoneticPr fontId="5" type="noConversion"/>
  </si>
  <si>
    <t>a private house</t>
    <phoneticPr fontId="5" type="noConversion"/>
  </si>
  <si>
    <t>(B)/(A)*100</t>
    <phoneticPr fontId="6" type="noConversion"/>
  </si>
  <si>
    <t xml:space="preserve"> 백석읍 </t>
  </si>
  <si>
    <t>Baekseok-eup</t>
    <phoneticPr fontId="5" type="noConversion"/>
  </si>
  <si>
    <t xml:space="preserve"> 은현면 </t>
  </si>
  <si>
    <t>Eunhyeon-myeon</t>
    <phoneticPr fontId="5" type="noConversion"/>
  </si>
  <si>
    <t xml:space="preserve"> 남  면 </t>
  </si>
  <si>
    <t>Nam-myeon</t>
    <phoneticPr fontId="5" type="noConversion"/>
  </si>
  <si>
    <t xml:space="preserve"> 광적면 </t>
  </si>
  <si>
    <t>Gwangjeok-myeon</t>
    <phoneticPr fontId="5" type="noConversion"/>
  </si>
  <si>
    <t xml:space="preserve"> 장흥면 </t>
  </si>
  <si>
    <t>Jangheung-myeon</t>
    <phoneticPr fontId="5" type="noConversion"/>
  </si>
  <si>
    <t xml:space="preserve"> 양주1동 </t>
  </si>
  <si>
    <t>Yangju 1(il)-dong</t>
    <phoneticPr fontId="5" type="noConversion"/>
  </si>
  <si>
    <t xml:space="preserve"> 양주2동 </t>
  </si>
  <si>
    <t>Yangju 2(i)-dong</t>
    <phoneticPr fontId="5" type="noConversion"/>
  </si>
  <si>
    <t xml:space="preserve"> 회천1동 </t>
  </si>
  <si>
    <t>Hoecheon 1(il)-dong</t>
    <phoneticPr fontId="5" type="noConversion"/>
  </si>
  <si>
    <t xml:space="preserve"> 회천2동 </t>
  </si>
  <si>
    <t>Hoecheon 2(i)-dong</t>
    <phoneticPr fontId="5" type="noConversion"/>
  </si>
  <si>
    <t xml:space="preserve"> 회천3동 </t>
  </si>
  <si>
    <t>Hoecheon 3(sam)-dong</t>
    <phoneticPr fontId="5" type="noConversion"/>
  </si>
  <si>
    <r>
      <t>총 주택수</t>
    </r>
    <r>
      <rPr>
        <b/>
        <vertAlign val="superscript"/>
        <sz val="9"/>
        <rFont val="Cambria"/>
        <family val="3"/>
        <charset val="129"/>
      </rPr>
      <t>1)</t>
    </r>
    <r>
      <rPr>
        <b/>
        <sz val="9"/>
        <rFont val="Cambria"/>
        <family val="3"/>
        <charset val="129"/>
      </rPr>
      <t xml:space="preserve">
Total</t>
    </r>
    <phoneticPr fontId="6" type="noConversion"/>
  </si>
  <si>
    <r>
      <t>개인소유 주택수</t>
    </r>
    <r>
      <rPr>
        <b/>
        <vertAlign val="superscript"/>
        <sz val="9"/>
        <rFont val="Cambria"/>
        <family val="3"/>
        <charset val="129"/>
      </rPr>
      <t>2)</t>
    </r>
    <phoneticPr fontId="6" type="noConversion"/>
  </si>
  <si>
    <r>
      <t>총가구(일반가구</t>
    </r>
    <r>
      <rPr>
        <b/>
        <vertAlign val="superscript"/>
        <sz val="9"/>
        <rFont val="Cambria"/>
        <family val="3"/>
        <charset val="129"/>
      </rPr>
      <t>3)</t>
    </r>
    <r>
      <rPr>
        <b/>
        <sz val="9"/>
        <rFont val="Cambria"/>
        <family val="3"/>
        <charset val="129"/>
      </rPr>
      <t>)
(A)</t>
    </r>
    <phoneticPr fontId="6" type="noConversion"/>
  </si>
  <si>
    <r>
      <t>가구주택소유율(%)</t>
    </r>
    <r>
      <rPr>
        <b/>
        <vertAlign val="superscript"/>
        <sz val="9"/>
        <rFont val="Cambria"/>
        <family val="3"/>
        <charset val="129"/>
      </rPr>
      <t>4)</t>
    </r>
    <r>
      <rPr>
        <b/>
        <sz val="9"/>
        <rFont val="Cambria"/>
        <family val="3"/>
        <charset val="129"/>
      </rPr>
      <t xml:space="preserve">
(B/A)</t>
    </r>
    <phoneticPr fontId="6" type="noConversion"/>
  </si>
  <si>
    <t>2019년</t>
    <phoneticPr fontId="6" type="noConversion"/>
  </si>
  <si>
    <t>1990~1999년</t>
    <phoneticPr fontId="6" type="noConversion"/>
  </si>
  <si>
    <t>1980~1989년</t>
    <phoneticPr fontId="6" type="noConversion"/>
  </si>
  <si>
    <t>1979년 이전
1979 Year
before</t>
    <phoneticPr fontId="6" type="noConversion"/>
  </si>
  <si>
    <t>자료 : 통계청『주택총조사』</t>
    <phoneticPr fontId="2" type="noConversion"/>
  </si>
  <si>
    <t>자료 : 통계청『주택총조사』</t>
    <phoneticPr fontId="5" type="noConversion"/>
  </si>
  <si>
    <t>5. 건  축  허  가 (5-1)</t>
    <phoneticPr fontId="5" type="noConversion"/>
  </si>
  <si>
    <t>Building Constrction Permits</t>
    <phoneticPr fontId="5" type="noConversion"/>
  </si>
  <si>
    <t>합    계</t>
    <phoneticPr fontId="5" type="noConversion"/>
  </si>
  <si>
    <t>Total</t>
    <phoneticPr fontId="5" type="noConversion"/>
  </si>
  <si>
    <t xml:space="preserve"> 신    축</t>
    <phoneticPr fontId="5" type="noConversion"/>
  </si>
  <si>
    <t>New building</t>
    <phoneticPr fontId="5" type="noConversion"/>
  </si>
  <si>
    <t>증축, 개축, 이전, 대수선</t>
    <phoneticPr fontId="5" type="noConversion"/>
  </si>
  <si>
    <t>Extension / reconstruction</t>
    <phoneticPr fontId="5" type="noConversion"/>
  </si>
  <si>
    <t>용  도  변  경</t>
    <phoneticPr fontId="5" type="noConversion"/>
  </si>
  <si>
    <t>Change of use</t>
    <phoneticPr fontId="5" type="noConversion"/>
  </si>
  <si>
    <t xml:space="preserve">계   </t>
    <phoneticPr fontId="5" type="noConversion"/>
  </si>
  <si>
    <t>철근콘크리트</t>
    <phoneticPr fontId="5" type="noConversion"/>
  </si>
  <si>
    <t>철골</t>
    <phoneticPr fontId="5" type="noConversion"/>
  </si>
  <si>
    <t>조적</t>
    <phoneticPr fontId="5" type="noConversion"/>
  </si>
  <si>
    <t>철골철근</t>
    <phoneticPr fontId="5" type="noConversion"/>
  </si>
  <si>
    <t>나무</t>
    <phoneticPr fontId="5" type="noConversion"/>
  </si>
  <si>
    <t>기타</t>
    <phoneticPr fontId="5" type="noConversion"/>
  </si>
  <si>
    <t>콘크리트</t>
    <phoneticPr fontId="5" type="noConversion"/>
  </si>
  <si>
    <t>Reinforced concrete</t>
    <phoneticPr fontId="5" type="noConversion"/>
  </si>
  <si>
    <t>steelframe</t>
    <phoneticPr fontId="5" type="noConversion"/>
  </si>
  <si>
    <t>masonry</t>
    <phoneticPr fontId="5" type="noConversion"/>
  </si>
  <si>
    <t>ferroconcrete</t>
    <phoneticPr fontId="5" type="noConversion"/>
  </si>
  <si>
    <t>wooden</t>
    <phoneticPr fontId="5" type="noConversion"/>
  </si>
  <si>
    <t>others</t>
    <phoneticPr fontId="5" type="noConversion"/>
  </si>
  <si>
    <t>concrete</t>
    <phoneticPr fontId="5" type="noConversion"/>
  </si>
  <si>
    <t>자료 : 허가과 , 주택과</t>
    <phoneticPr fontId="6" type="noConversion"/>
  </si>
  <si>
    <t>Source : Licensing Service Division , housing Management Division</t>
    <phoneticPr fontId="6" type="noConversion"/>
  </si>
  <si>
    <t>11 - 15층</t>
    <phoneticPr fontId="5" type="noConversion"/>
  </si>
  <si>
    <t>16 - 20층</t>
    <phoneticPr fontId="5" type="noConversion"/>
  </si>
  <si>
    <t>-</t>
    <phoneticPr fontId="5" type="noConversion"/>
  </si>
  <si>
    <t>…</t>
    <phoneticPr fontId="5" type="noConversion"/>
  </si>
  <si>
    <t>미포장</t>
    <phoneticPr fontId="5" type="noConversion"/>
  </si>
  <si>
    <t>시 군 도   Si &amp; Gun road</t>
    <phoneticPr fontId="5" type="noConversion"/>
  </si>
  <si>
    <t>시          군          도
Si /Gun road</t>
    <phoneticPr fontId="5" type="noConversion"/>
  </si>
  <si>
    <t>2020년</t>
    <phoneticPr fontId="6" type="noConversion"/>
  </si>
  <si>
    <t xml:space="preserve">     1) 일반가구를 대상으로 집계(비혈연가구, 1인가구 포함), 단, 집단가구(6인이상 비혈연가구, 기숙사, 사회시설 등) 및 외국인 가구는 제외</t>
    <phoneticPr fontId="5" type="noConversion"/>
  </si>
  <si>
    <t xml:space="preserve">     2) 단독주택 : 일반 단독주택 + 다가구 단독주택 + 영업 겸용 단독주택</t>
    <phoneticPr fontId="10" type="noConversion"/>
  </si>
  <si>
    <t xml:space="preserve">     3) 2021년 '주택수' 항목 출처변경(경기도 주택정책과→「주택총조사」 통계청)에 따라 이전연도 수치 수정</t>
    <phoneticPr fontId="10" type="noConversion"/>
  </si>
  <si>
    <t xml:space="preserve">주:  2인 이상이 공동으로 소유한 주택의 경우 거주 지역별로 소유자의 지분을 합산하여 지분이 가장 높은 지역을 소유 지역으로 할당
     1) 총주택: 단독주택, 아파트, 연립주택, 다세대주택, 비거주용건물내 주택
     2) 개인소유 주택수는 각 시도에 거주하는 주택 소유자가 전국에 소유하고 있는 모든 주택에 대한 지분을 합산하여 산출한
        가상의 주택 수로 주택 소재지 기준 주택수와 다름
     3) 일반가구 : 가족으로 구성된 가구, 1인가구, 가족과 5인 이하의 남남으로 구성된 가구, 남남으로만 구성된 5인 이하 가구
    ※ 한국인과 외국인이 함께 사는 5인 이하 가구는 일반가구에 포함
     4) 가구 주택소유율 : 전체 일반가구 중 주택을 소유한 가구의 비율(B/A) </t>
    <phoneticPr fontId="10" type="noConversion"/>
  </si>
  <si>
    <t>2021년</t>
    <phoneticPr fontId="6" type="noConversion"/>
  </si>
  <si>
    <t>7.30.</t>
    <phoneticPr fontId="6" type="noConversion"/>
  </si>
  <si>
    <t>주 : 1) 2021년 '국가지원지방도' 항목 추가</t>
    <phoneticPr fontId="10" type="noConversion"/>
  </si>
  <si>
    <t xml:space="preserve">Place </t>
  </si>
  <si>
    <t>연장</t>
  </si>
  <si>
    <t>Govt-funded provincial road</t>
    <phoneticPr fontId="10" type="noConversion"/>
  </si>
  <si>
    <r>
      <t>국가지원지방도</t>
    </r>
    <r>
      <rPr>
        <vertAlign val="superscript"/>
        <sz val="9"/>
        <color indexed="8"/>
        <rFont val="맑은 고딕"/>
        <family val="3"/>
        <charset val="129"/>
      </rPr>
      <t>1)</t>
    </r>
    <phoneticPr fontId="10" type="noConversion"/>
  </si>
  <si>
    <t>Housing in non-residential buildings</t>
    <phoneticPr fontId="6" type="noConversion"/>
  </si>
  <si>
    <t>합계</t>
    <phoneticPr fontId="5" type="noConversion"/>
  </si>
  <si>
    <r>
      <t>단독주택</t>
    </r>
    <r>
      <rPr>
        <vertAlign val="superscript"/>
        <sz val="10"/>
        <rFont val="Calibri"/>
        <family val="3"/>
        <charset val="129"/>
      </rPr>
      <t>2)</t>
    </r>
    <phoneticPr fontId="5" type="noConversion"/>
  </si>
  <si>
    <r>
      <t>비거주용 건물내 주택</t>
    </r>
    <r>
      <rPr>
        <vertAlign val="superscript"/>
        <sz val="10"/>
        <rFont val="Calibri"/>
        <family val="3"/>
        <charset val="129"/>
      </rPr>
      <t>4)</t>
    </r>
    <phoneticPr fontId="6" type="noConversion"/>
  </si>
  <si>
    <t xml:space="preserve">공장용지
Factory site </t>
    <phoneticPr fontId="10" type="noConversion"/>
  </si>
  <si>
    <t>주 : 1) 잡종지 포함</t>
    <phoneticPr fontId="10" type="noConversion"/>
  </si>
  <si>
    <r>
      <t xml:space="preserve">기    타 </t>
    </r>
    <r>
      <rPr>
        <vertAlign val="superscript"/>
        <sz val="10"/>
        <rFont val="Calibri"/>
        <family val="3"/>
        <charset val="129"/>
      </rPr>
      <t>1)</t>
    </r>
    <phoneticPr fontId="6" type="noConversion"/>
  </si>
  <si>
    <r>
      <t xml:space="preserve">기   타 </t>
    </r>
    <r>
      <rPr>
        <vertAlign val="superscript"/>
        <sz val="10"/>
        <rFont val="Calibri"/>
        <family val="3"/>
        <charset val="129"/>
      </rPr>
      <t>2)</t>
    </r>
    <phoneticPr fontId="5" type="noConversion"/>
  </si>
  <si>
    <t>주 : 2) 무허가건물 포함</t>
    <phoneticPr fontId="10" type="noConversion"/>
  </si>
  <si>
    <t>포장</t>
  </si>
  <si>
    <t>Pavement</t>
  </si>
  <si>
    <t>Pavement ratio</t>
    <phoneticPr fontId="5" type="noConversion"/>
  </si>
  <si>
    <t>미포장</t>
  </si>
  <si>
    <t>개통</t>
    <phoneticPr fontId="6" type="noConversion"/>
  </si>
  <si>
    <t>Opening</t>
  </si>
  <si>
    <t>National</t>
    <phoneticPr fontId="5" type="noConversion"/>
  </si>
  <si>
    <t>Expressway</t>
    <phoneticPr fontId="5" type="noConversion"/>
  </si>
  <si>
    <t>total</t>
    <phoneticPr fontId="6" type="noConversion"/>
  </si>
  <si>
    <t>지방도 (국가지원+일반)  Provincial road</t>
    <phoneticPr fontId="6" type="noConversion"/>
  </si>
  <si>
    <t>고속국도</t>
    <phoneticPr fontId="6" type="noConversion"/>
  </si>
  <si>
    <t>…</t>
    <phoneticPr fontId="6" type="noConversion"/>
  </si>
  <si>
    <t>Unit : dwelling, %</t>
    <phoneticPr fontId="10" type="noConversion"/>
  </si>
  <si>
    <t>2022년</t>
    <phoneticPr fontId="6" type="noConversion"/>
  </si>
  <si>
    <t>주 : 개인정보 보호와 자료 노출 위험성 최소화를 위하여 5 미만 자료는 X로 표시함</t>
    <phoneticPr fontId="6" type="noConversion"/>
  </si>
  <si>
    <t>단위 : 동수, 호</t>
  </si>
  <si>
    <t>Unit : number of building, dwelling</t>
    <phoneticPr fontId="10" type="noConversion"/>
  </si>
  <si>
    <t>단위 : 개, 가구, 명</t>
    <phoneticPr fontId="10" type="noConversion"/>
  </si>
  <si>
    <t>Unit : each, household, person</t>
    <phoneticPr fontId="10" type="noConversion"/>
  </si>
  <si>
    <t>단위 : m, ㎡, %</t>
    <phoneticPr fontId="10" type="noConversion"/>
  </si>
  <si>
    <t>Unit : m, ㎡, %</t>
    <phoneticPr fontId="10" type="noConversion"/>
  </si>
  <si>
    <t>Unit : person, 1,000 ㎡</t>
    <phoneticPr fontId="10" type="noConversion"/>
  </si>
  <si>
    <t xml:space="preserve">     2) 출처변경(경기도 도로안전과 → 「도로교량 및 터널현황」 국토교통부)에 따라 이전연도 수치 수정</t>
    <phoneticPr fontId="10" type="noConversion"/>
  </si>
  <si>
    <t>5. 건  축  허  가 (5-2)</t>
    <phoneticPr fontId="5" type="noConversion"/>
  </si>
  <si>
    <t>5. 건  축  허  가 (5-3)</t>
    <phoneticPr fontId="5" type="noConversion"/>
  </si>
  <si>
    <t>5. 건  축  허  가 (5-4)</t>
    <phoneticPr fontId="5" type="noConversion"/>
  </si>
  <si>
    <t>5. 건  축  허  가 (5-5)</t>
    <phoneticPr fontId="5" type="noConversion"/>
  </si>
  <si>
    <t>8. 토지거래 현황(8-1)</t>
    <phoneticPr fontId="5" type="noConversion"/>
  </si>
  <si>
    <t>8. 토지거래 현황(8-2)</t>
    <phoneticPr fontId="5" type="noConversion"/>
  </si>
  <si>
    <t>9. 용  도  지  역</t>
    <phoneticPr fontId="5" type="noConversion"/>
  </si>
  <si>
    <t>10. 용도지구(10-1)</t>
    <phoneticPr fontId="11" type="noConversion"/>
  </si>
  <si>
    <t>10. 용도지구(10-2)</t>
    <phoneticPr fontId="11" type="noConversion"/>
  </si>
  <si>
    <t>10. 용도지구(10-3)</t>
    <phoneticPr fontId="6" type="noConversion"/>
  </si>
  <si>
    <t xml:space="preserve">        11. 개 발 제 한 구 역(11-1)             </t>
    <phoneticPr fontId="5" type="noConversion"/>
  </si>
  <si>
    <t xml:space="preserve">                 11. 개 발 제 한 구 역(11-2)                </t>
    <phoneticPr fontId="5" type="noConversion"/>
  </si>
  <si>
    <t>15.  도        로(15-1)</t>
    <phoneticPr fontId="5" type="noConversion"/>
  </si>
  <si>
    <t>15. 도        로(15-2)</t>
    <phoneticPr fontId="5" type="noConversion"/>
  </si>
  <si>
    <t>2023년</t>
    <phoneticPr fontId="6" type="noConversion"/>
  </si>
  <si>
    <t>2010~2015년</t>
    <phoneticPr fontId="6" type="noConversion"/>
  </si>
  <si>
    <t>옥정1동</t>
    <phoneticPr fontId="6" type="noConversion"/>
  </si>
  <si>
    <t>옥정2동</t>
    <phoneticPr fontId="6" type="noConversion"/>
  </si>
  <si>
    <t>Okjeong 1(il)-dong</t>
    <phoneticPr fontId="6" type="noConversion"/>
  </si>
  <si>
    <t>Okjeong 2(i)-dong</t>
    <phoneticPr fontId="5" type="noConversion"/>
  </si>
  <si>
    <t>단위 : 호, 가구, %</t>
    <phoneticPr fontId="6" type="noConversion"/>
  </si>
  <si>
    <t xml:space="preserve">도시지역내  Within urban areas </t>
    <phoneticPr fontId="5" type="noConversion"/>
  </si>
  <si>
    <t>도시지역외 Outside urban areas</t>
    <phoneticPr fontId="5" type="noConversion"/>
  </si>
  <si>
    <r>
      <t>단위</t>
    </r>
    <r>
      <rPr>
        <sz val="8"/>
        <color indexed="8"/>
        <rFont val="맑은 고딕"/>
        <family val="3"/>
        <charset val="129"/>
      </rPr>
      <t xml:space="preserve"> : 명, %, 천㎡</t>
    </r>
    <phoneticPr fontId="10" type="noConversion"/>
  </si>
  <si>
    <t>관리지역</t>
    <phoneticPr fontId="6" type="noConversion"/>
  </si>
  <si>
    <t>Plan management Area</t>
    <phoneticPr fontId="6" type="noConversion"/>
  </si>
  <si>
    <r>
      <t>지정비율</t>
    </r>
    <r>
      <rPr>
        <vertAlign val="superscript"/>
        <sz val="9"/>
        <color indexed="8"/>
        <rFont val="맑은 고딕"/>
        <family val="3"/>
        <charset val="129"/>
      </rPr>
      <t>1)</t>
    </r>
    <phoneticPr fontId="10" type="noConversion"/>
  </si>
  <si>
    <t>(B/A)*100</t>
  </si>
  <si>
    <t>Designation rate</t>
  </si>
  <si>
    <t>(C/A)*100</t>
    <phoneticPr fontId="10" type="noConversion"/>
  </si>
  <si>
    <t>농림지역(B)</t>
    <phoneticPr fontId="5" type="noConversion"/>
  </si>
  <si>
    <t>자연환경보전지역©</t>
    <phoneticPr fontId="5" type="noConversion"/>
  </si>
  <si>
    <t>합계(A)</t>
    <phoneticPr fontId="6" type="noConversion"/>
  </si>
  <si>
    <t>개소</t>
    <phoneticPr fontId="6" type="noConversion"/>
  </si>
  <si>
    <t>면적</t>
    <phoneticPr fontId="6" type="noConversion"/>
  </si>
  <si>
    <t>주 : 1) 2018년 서식변경(개소 추가)</t>
    <phoneticPr fontId="10" type="noConversion"/>
  </si>
  <si>
    <t xml:space="preserve">     2) 2023년부터 조례로 정하는 지구 항목 추가</t>
    <phoneticPr fontId="6" type="noConversion"/>
  </si>
  <si>
    <t xml:space="preserve"> Parks</t>
    <phoneticPr fontId="10" type="noConversion"/>
  </si>
  <si>
    <t>단위 : 개소, ㎡</t>
    <phoneticPr fontId="10" type="noConversion"/>
  </si>
  <si>
    <t>Unit : Number, ㎡</t>
    <phoneticPr fontId="10" type="noConversion"/>
  </si>
  <si>
    <t>계
Total</t>
    <phoneticPr fontId="5" type="noConversion"/>
  </si>
  <si>
    <t>도시
자연공원
 Urban Nature</t>
    <phoneticPr fontId="5" type="noConversion"/>
  </si>
  <si>
    <t>국가
도시공원
National urban</t>
    <phoneticPr fontId="10" type="noConversion"/>
  </si>
  <si>
    <t xml:space="preserve">소공원
Small </t>
    <phoneticPr fontId="5" type="noConversion"/>
  </si>
  <si>
    <t>어린이
공원
Children's</t>
    <phoneticPr fontId="5" type="noConversion"/>
  </si>
  <si>
    <t xml:space="preserve">근린공원
Neighborhood </t>
    <phoneticPr fontId="5" type="noConversion"/>
  </si>
  <si>
    <t xml:space="preserve">역사공원
Historic </t>
    <phoneticPr fontId="5" type="noConversion"/>
  </si>
  <si>
    <t xml:space="preserve">문화공원
Cultural </t>
    <phoneticPr fontId="5" type="noConversion"/>
  </si>
  <si>
    <t xml:space="preserve">수변공원
Waterside </t>
    <phoneticPr fontId="5" type="noConversion"/>
  </si>
  <si>
    <t>묘지공원
Grave yard</t>
    <phoneticPr fontId="5" type="noConversion"/>
  </si>
  <si>
    <t>체육공원
Sports</t>
    <phoneticPr fontId="5" type="noConversion"/>
  </si>
  <si>
    <t>도시
농업공원
Urban Agricultural</t>
    <phoneticPr fontId="10" type="noConversion"/>
  </si>
  <si>
    <t>방재
공원
Disaster prevention</t>
    <phoneticPr fontId="5" type="noConversion"/>
  </si>
  <si>
    <t>조례가
정하는
공원
 Prescribed by the ordinance</t>
    <phoneticPr fontId="10" type="noConversion"/>
  </si>
  <si>
    <t>개소
Number</t>
    <phoneticPr fontId="5" type="noConversion"/>
  </si>
  <si>
    <t xml:space="preserve"> 자료 : 「도시계획현황」 한국국토정보공사, 시·도(자연공원)</t>
    <phoneticPr fontId="10" type="noConversion"/>
  </si>
  <si>
    <t>Source : Korea Land and Geospatial Informatix Corporation, Metropolitan City and Province</t>
    <phoneticPr fontId="10" type="noConversion"/>
  </si>
  <si>
    <t xml:space="preserve"> 주 : 1) 도시공원 및 녹지 등에 관한 법률 제15조 제1호에 따른 분류   Note : Classifications according to Article 15-1 of the Act on Urban Parks, Green Area, etc.</t>
    <phoneticPr fontId="10" type="noConversion"/>
  </si>
  <si>
    <t xml:space="preserve">      2) 2023년 표항목 전체수정</t>
    <phoneticPr fontId="6" type="noConversion"/>
  </si>
  <si>
    <t>미개통</t>
    <phoneticPr fontId="6" type="noConversion"/>
  </si>
  <si>
    <t>미개설</t>
    <phoneticPr fontId="10" type="noConversion"/>
  </si>
  <si>
    <t>Unbuilt</t>
    <phoneticPr fontId="10" type="noConversion"/>
  </si>
  <si>
    <t>Unopened</t>
  </si>
  <si>
    <t>포장</t>
    <phoneticPr fontId="6" type="noConversion"/>
  </si>
  <si>
    <t>미개설</t>
    <phoneticPr fontId="6" type="noConversion"/>
  </si>
  <si>
    <t>주 1)2023년 항목추가: 고속국도&gt;포장, 미개설</t>
    <phoneticPr fontId="6" type="noConversion"/>
  </si>
  <si>
    <t>주 : 1) 지정비율 2023년부터 추가</t>
    <phoneticPr fontId="6" type="noConversion"/>
  </si>
  <si>
    <r>
      <t>조례로 정하는 지구</t>
    </r>
    <r>
      <rPr>
        <vertAlign val="superscript"/>
        <sz val="10"/>
        <rFont val="Calibri"/>
        <family val="3"/>
        <charset val="129"/>
      </rPr>
      <t>2)</t>
    </r>
    <phoneticPr fontId="6" type="noConversion"/>
  </si>
  <si>
    <r>
      <t>12. 공원</t>
    </r>
    <r>
      <rPr>
        <b/>
        <vertAlign val="superscript"/>
        <sz val="12"/>
        <color indexed="8"/>
        <rFont val="Calibri"/>
        <family val="3"/>
        <charset val="129"/>
      </rPr>
      <t>1)2)</t>
    </r>
    <phoneticPr fontId="10" type="noConversion"/>
  </si>
  <si>
    <t xml:space="preserve">16.  교        량(17-1) </t>
    <phoneticPr fontId="5" type="noConversion"/>
  </si>
  <si>
    <t>16. 교        량(17-2)</t>
    <phoneticPr fontId="5" type="noConversion"/>
  </si>
  <si>
    <t>17. 건  설  장  비(18-1)</t>
    <phoneticPr fontId="5" type="noConversion"/>
  </si>
  <si>
    <t>17. 건  설  장  비(18-2)</t>
    <phoneticPr fontId="5" type="noConversion"/>
  </si>
  <si>
    <t>X</t>
    <phoneticPr fontId="6" type="noConversion"/>
  </si>
  <si>
    <t>자료 : 건설과</t>
    <phoneticPr fontId="5" type="noConversion"/>
  </si>
  <si>
    <t xml:space="preserve">     4) 2018년부터 수치 입력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</si>
</sst>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1" formatCode="_-* #,##0_-;\-* #,##0_-;_-* &quot;-&quot;_-;_-@_-"/>
    <numFmt numFmtId="43" formatCode="_-* #,##0.00_-;\-* #,##0.00_-;_-* &quot;-&quot;??_-;_-@_-"/>
    <numFmt numFmtId="181" formatCode="_(* #,##0_);_(* \(#,##0\);_(* &quot;-&quot;_);_(@_)"/>
    <numFmt numFmtId="184" formatCode="_ * #,##0_ ;_ * \-#,##0_ ;_ * &quot;-&quot;_ ;_ @_ "/>
    <numFmt numFmtId="185" formatCode="_ * #,##0.0_ ;_ * \-#,##0.0_ ;_ * &quot;-&quot;_ ;_ @_ "/>
    <numFmt numFmtId="186" formatCode="_ * #,##0.00_ ;_ * \-#,##0.00_ ;_ * &quot;-&quot;_ ;_ @_ "/>
    <numFmt numFmtId="187" formatCode="0_);[Red]\(0\)"/>
    <numFmt numFmtId="188" formatCode="#,##0.00,,"/>
    <numFmt numFmtId="189" formatCode="0_ "/>
    <numFmt numFmtId="190" formatCode="#,##0.00,,;\-#,##0.00,,;&quot;-&quot;;@"/>
    <numFmt numFmtId="191" formatCode="#,##0.00;\-#,##0.00;&quot;-&quot;;@"/>
    <numFmt numFmtId="192" formatCode="#,##0.0"/>
    <numFmt numFmtId="193" formatCode="#,##0.00_ "/>
    <numFmt numFmtId="194" formatCode="#,##0.000_ "/>
    <numFmt numFmtId="195" formatCode="_-* #,##0.0_-;\-* #,##0.0_-;_-* &quot;-&quot;?_-;_-@_-"/>
    <numFmt numFmtId="196" formatCode="_-* #,##0_-;\-* #,##0_-;_-* &quot;-&quot;?_-;_-@_-"/>
    <numFmt numFmtId="197" formatCode="#,##0_ "/>
    <numFmt numFmtId="198" formatCode="#,##0;\-#,##0;&quot;-&quot;;@"/>
    <numFmt numFmtId="199" formatCode="#,##0;\(#,##0\);&quot;-&quot;;@"/>
    <numFmt numFmtId="200" formatCode="#,##0\ "/>
    <numFmt numFmtId="201" formatCode="_ * #,##0.00_ ;_ * \-#,##0.00_ ;_ * &quot;-&quot;??_ ;_ @_ "/>
    <numFmt numFmtId="202" formatCode="0.00,"/>
    <numFmt numFmtId="203" formatCode="#,###,"/>
    <numFmt numFmtId="204" formatCode="0.00_ "/>
    <numFmt numFmtId="205" formatCode="#,###,_-;\-#,###,_-;&quot;-&quot;_-"/>
    <numFmt numFmtId="206" formatCode="0.0"/>
  </numFmts>
  <fonts count="63">
    <font>
      <sz val="12"/>
      <name val="바탕체"/>
      <family val="1"/>
      <charset val="129"/>
    </font>
    <font>
      <sz val="12"/>
      <name val="바탕체"/>
      <family val="1"/>
      <charset val="129"/>
    </font>
    <font>
      <sz val="10"/>
      <name val="돋움체"/>
      <family val="3"/>
      <charset val="129"/>
    </font>
    <font>
      <sz val="9"/>
      <name val="Times New Roman"/>
      <family val="1"/>
    </font>
    <font>
      <sz val="9"/>
      <name val="굴림체"/>
      <family val="3"/>
      <charset val="129"/>
    </font>
    <font>
      <sz val="8"/>
      <name val="바탕"/>
      <family val="1"/>
      <charset val="129"/>
    </font>
    <font>
      <sz val="8"/>
      <name val="바탕체"/>
      <family val="1"/>
      <charset val="129"/>
    </font>
    <font>
      <sz val="11"/>
      <name val="돋움"/>
      <family val="3"/>
      <charset val="129"/>
    </font>
    <font>
      <b/>
      <sz val="9"/>
      <name val="Cambria"/>
      <family val="3"/>
      <charset val="129"/>
    </font>
    <font>
      <vertAlign val="superscript"/>
      <sz val="9"/>
      <name val="Cambria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7"/>
      <name val="Times New Roman"/>
      <family val="1"/>
    </font>
    <font>
      <b/>
      <vertAlign val="superscript"/>
      <sz val="14"/>
      <name val="Cambria"/>
      <family val="3"/>
      <charset val="129"/>
    </font>
    <font>
      <b/>
      <sz val="9"/>
      <name val="바탕체"/>
      <family val="1"/>
      <charset val="129"/>
    </font>
    <font>
      <sz val="12"/>
      <color indexed="8"/>
      <name val="바탕체"/>
      <family val="1"/>
      <charset val="129"/>
    </font>
    <font>
      <sz val="10"/>
      <name val="Calibri"/>
      <family val="3"/>
      <charset val="129"/>
    </font>
    <font>
      <sz val="9"/>
      <name val="Calibri"/>
      <family val="3"/>
      <charset val="129"/>
    </font>
    <font>
      <vertAlign val="superscript"/>
      <sz val="10"/>
      <name val="Calibri"/>
      <family val="3"/>
      <charset val="129"/>
    </font>
    <font>
      <vertAlign val="superscript"/>
      <sz val="9"/>
      <name val="Calibri"/>
      <family val="3"/>
      <charset val="129"/>
    </font>
    <font>
      <b/>
      <vertAlign val="superscript"/>
      <sz val="14"/>
      <name val="Calibri"/>
      <family val="3"/>
      <charset val="129"/>
    </font>
    <font>
      <b/>
      <vertAlign val="superscript"/>
      <sz val="9"/>
      <name val="Cambria"/>
      <family val="3"/>
      <charset val="129"/>
    </font>
    <font>
      <sz val="8"/>
      <color indexed="8"/>
      <name val="맑은 고딕"/>
      <family val="3"/>
      <charset val="129"/>
    </font>
    <font>
      <vertAlign val="superscript"/>
      <sz val="9"/>
      <color indexed="8"/>
      <name val="맑은 고딕"/>
      <family val="3"/>
      <charset val="129"/>
    </font>
    <font>
      <b/>
      <vertAlign val="superscript"/>
      <sz val="12"/>
      <color indexed="8"/>
      <name val="Calibri"/>
      <family val="3"/>
      <charset val="129"/>
    </font>
    <font>
      <sz val="11"/>
      <color indexed="8"/>
      <name val="맑은 고딕"/>
      <family val="2"/>
      <scheme val="minor"/>
    </font>
    <font>
      <sz val="9"/>
      <color theme="1"/>
      <name val="맑은 고딕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체"/>
      <family val="1"/>
      <charset val="129"/>
    </font>
    <font>
      <b/>
      <sz val="14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2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27" fillId="0" borderId="0"/>
    <xf numFmtId="201" fontId="27" fillId="0" borderId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 applyProtection="0"/>
    <xf numFmtId="184" fontId="1" fillId="0" borderId="0" applyProtection="0"/>
    <xf numFmtId="0" fontId="1" fillId="0" borderId="0" applyProtection="0"/>
    <xf numFmtId="0" fontId="15" fillId="0" borderId="0" applyFill="0" applyAlignment="0" applyProtection="0"/>
    <xf numFmtId="0" fontId="26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/>
    <xf numFmtId="0" fontId="15" fillId="0" borderId="0" applyFill="0" applyAlignment="0" applyProtection="0"/>
    <xf numFmtId="0" fontId="1" fillId="0" borderId="0"/>
    <xf numFmtId="0" fontId="1" fillId="0" borderId="0"/>
    <xf numFmtId="0" fontId="1" fillId="0" borderId="0" applyProtection="0"/>
    <xf numFmtId="0" fontId="1" fillId="0" borderId="0" applyProtection="0"/>
    <xf numFmtId="0" fontId="1" fillId="0" borderId="0"/>
    <xf numFmtId="0" fontId="28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 applyProtection="0"/>
  </cellStyleXfs>
  <cellXfs count="1056">
    <xf numFmtId="0" fontId="0" fillId="0" borderId="0" xfId="0"/>
    <xf numFmtId="0" fontId="29" fillId="0" borderId="0" xfId="23" applyFont="1" applyAlignment="1">
      <alignment horizontal="left"/>
    </xf>
    <xf numFmtId="0" fontId="30" fillId="0" borderId="0" xfId="23" applyFont="1" applyAlignment="1">
      <alignment horizontal="centerContinuous"/>
    </xf>
    <xf numFmtId="0" fontId="31" fillId="0" borderId="0" xfId="23" applyFont="1" applyAlignment="1">
      <alignment horizontal="center"/>
    </xf>
    <xf numFmtId="0" fontId="32" fillId="0" borderId="0" xfId="23" applyFont="1"/>
    <xf numFmtId="0" fontId="29" fillId="0" borderId="0" xfId="23" applyFont="1" applyAlignment="1">
      <alignment vertical="center"/>
    </xf>
    <xf numFmtId="0" fontId="33" fillId="0" borderId="0" xfId="23" applyFont="1" applyAlignment="1">
      <alignment horizontal="left"/>
    </xf>
    <xf numFmtId="0" fontId="33" fillId="0" borderId="0" xfId="23" applyFont="1"/>
    <xf numFmtId="0" fontId="33" fillId="0" borderId="0" xfId="23" applyFont="1" applyAlignment="1">
      <alignment horizontal="right"/>
    </xf>
    <xf numFmtId="0" fontId="30" fillId="0" borderId="0" xfId="23" applyFont="1" applyAlignment="1">
      <alignment vertical="center"/>
    </xf>
    <xf numFmtId="41" fontId="31" fillId="0" borderId="0" xfId="23" applyNumberFormat="1" applyFont="1" applyAlignment="1">
      <alignment vertical="center"/>
    </xf>
    <xf numFmtId="0" fontId="31" fillId="0" borderId="0" xfId="23" applyFont="1" applyAlignment="1">
      <alignment vertical="center"/>
    </xf>
    <xf numFmtId="0" fontId="30" fillId="0" borderId="0" xfId="23" applyFont="1"/>
    <xf numFmtId="0" fontId="34" fillId="0" borderId="0" xfId="29" applyFont="1" applyAlignment="1">
      <alignment horizontal="left"/>
    </xf>
    <xf numFmtId="0" fontId="32" fillId="0" borderId="0" xfId="29" applyFont="1"/>
    <xf numFmtId="0" fontId="32" fillId="0" borderId="0" xfId="29" applyFont="1" applyAlignment="1">
      <alignment horizontal="left"/>
    </xf>
    <xf numFmtId="0" fontId="29" fillId="0" borderId="0" xfId="29" applyFont="1" applyAlignment="1">
      <alignment horizontal="centerContinuous"/>
    </xf>
    <xf numFmtId="0" fontId="29" fillId="0" borderId="0" xfId="29" applyFont="1"/>
    <xf numFmtId="0" fontId="29" fillId="0" borderId="0" xfId="29" applyFont="1" applyAlignment="1">
      <alignment horizontal="left"/>
    </xf>
    <xf numFmtId="0" fontId="34" fillId="0" borderId="0" xfId="29" applyFont="1" applyAlignment="1">
      <alignment horizontal="centerContinuous"/>
    </xf>
    <xf numFmtId="0" fontId="33" fillId="0" borderId="0" xfId="29" applyFont="1"/>
    <xf numFmtId="192" fontId="35" fillId="0" borderId="0" xfId="0" applyNumberFormat="1" applyFont="1" applyAlignment="1">
      <alignment horizontal="left"/>
    </xf>
    <xf numFmtId="0" fontId="33" fillId="0" borderId="0" xfId="29" applyFont="1" applyAlignment="1">
      <alignment horizontal="right"/>
    </xf>
    <xf numFmtId="0" fontId="33" fillId="0" borderId="0" xfId="29" applyFont="1" applyAlignment="1">
      <alignment horizontal="left"/>
    </xf>
    <xf numFmtId="0" fontId="33" fillId="2" borderId="0" xfId="29" applyFont="1" applyFill="1"/>
    <xf numFmtId="0" fontId="30" fillId="0" borderId="1" xfId="29" applyFont="1" applyBorder="1" applyAlignment="1">
      <alignment horizontal="center" vertical="center"/>
    </xf>
    <xf numFmtId="0" fontId="30" fillId="0" borderId="2" xfId="29" applyFont="1" applyBorder="1" applyAlignment="1">
      <alignment horizontal="centerContinuous" vertical="center" shrinkToFit="1"/>
    </xf>
    <xf numFmtId="0" fontId="30" fillId="0" borderId="3" xfId="29" applyFont="1" applyBorder="1" applyAlignment="1">
      <alignment horizontal="centerContinuous" vertical="center" shrinkToFit="1"/>
    </xf>
    <xf numFmtId="0" fontId="30" fillId="0" borderId="1" xfId="29" applyFont="1" applyBorder="1" applyAlignment="1">
      <alignment horizontal="centerContinuous" vertical="center" shrinkToFit="1"/>
    </xf>
    <xf numFmtId="0" fontId="30" fillId="0" borderId="4" xfId="29" applyFont="1" applyBorder="1" applyAlignment="1">
      <alignment horizontal="centerContinuous" vertical="center" shrinkToFit="1"/>
    </xf>
    <xf numFmtId="0" fontId="30" fillId="0" borderId="5" xfId="29" applyFont="1" applyBorder="1" applyAlignment="1">
      <alignment horizontal="centerContinuous" vertical="center" shrinkToFit="1"/>
    </xf>
    <xf numFmtId="0" fontId="30" fillId="0" borderId="6" xfId="29" applyFont="1" applyBorder="1" applyAlignment="1">
      <alignment horizontal="centerContinuous" vertical="center" shrinkToFit="1"/>
    </xf>
    <xf numFmtId="0" fontId="30" fillId="0" borderId="2" xfId="29" applyFont="1" applyBorder="1" applyAlignment="1">
      <alignment horizontal="left" vertical="center"/>
    </xf>
    <xf numFmtId="0" fontId="30" fillId="0" borderId="0" xfId="29" applyFont="1" applyAlignment="1">
      <alignment horizontal="left" vertical="center"/>
    </xf>
    <xf numFmtId="0" fontId="30" fillId="0" borderId="7" xfId="29" applyFont="1" applyBorder="1" applyAlignment="1">
      <alignment horizontal="centerContinuous" vertical="center" shrinkToFit="1"/>
    </xf>
    <xf numFmtId="0" fontId="30" fillId="0" borderId="7" xfId="29" applyFont="1" applyBorder="1" applyAlignment="1">
      <alignment horizontal="centerContinuous" vertical="center"/>
    </xf>
    <xf numFmtId="0" fontId="30" fillId="0" borderId="0" xfId="29" applyFont="1" applyAlignment="1">
      <alignment vertical="center"/>
    </xf>
    <xf numFmtId="0" fontId="30" fillId="0" borderId="0" xfId="29" applyFont="1" applyAlignment="1">
      <alignment horizontal="center" vertical="center"/>
    </xf>
    <xf numFmtId="0" fontId="30" fillId="0" borderId="8" xfId="29" applyFont="1" applyBorder="1" applyAlignment="1">
      <alignment vertical="center" shrinkToFit="1"/>
    </xf>
    <xf numFmtId="0" fontId="30" fillId="0" borderId="9" xfId="29" applyFont="1" applyBorder="1" applyAlignment="1">
      <alignment vertical="center" shrinkToFit="1"/>
    </xf>
    <xf numFmtId="0" fontId="30" fillId="0" borderId="10" xfId="29" applyFont="1" applyBorder="1" applyAlignment="1">
      <alignment horizontal="centerContinuous" vertical="center"/>
    </xf>
    <xf numFmtId="0" fontId="30" fillId="0" borderId="11" xfId="29" applyFont="1" applyBorder="1" applyAlignment="1">
      <alignment horizontal="centerContinuous" vertical="center"/>
    </xf>
    <xf numFmtId="0" fontId="30" fillId="0" borderId="12" xfId="29" applyFont="1" applyBorder="1" applyAlignment="1">
      <alignment horizontal="centerContinuous" vertical="center" shrinkToFit="1"/>
    </xf>
    <xf numFmtId="0" fontId="30" fillId="0" borderId="11" xfId="29" applyFont="1" applyBorder="1" applyAlignment="1">
      <alignment horizontal="centerContinuous" vertical="center" shrinkToFit="1"/>
    </xf>
    <xf numFmtId="0" fontId="30" fillId="0" borderId="10" xfId="29" applyFont="1" applyBorder="1" applyAlignment="1">
      <alignment horizontal="centerContinuous" vertical="center" shrinkToFit="1"/>
    </xf>
    <xf numFmtId="0" fontId="30" fillId="0" borderId="8" xfId="29" applyFont="1" applyBorder="1" applyAlignment="1">
      <alignment horizontal="centerContinuous" vertical="center" shrinkToFit="1"/>
    </xf>
    <xf numFmtId="0" fontId="30" fillId="0" borderId="9" xfId="29" applyFont="1" applyBorder="1" applyAlignment="1">
      <alignment horizontal="centerContinuous" vertical="center" shrinkToFit="1"/>
    </xf>
    <xf numFmtId="0" fontId="30" fillId="0" borderId="12" xfId="29" applyFont="1" applyBorder="1" applyAlignment="1">
      <alignment horizontal="centerContinuous" vertical="center"/>
    </xf>
    <xf numFmtId="0" fontId="30" fillId="0" borderId="12" xfId="29" applyFont="1" applyBorder="1" applyAlignment="1">
      <alignment vertical="center" shrinkToFit="1"/>
    </xf>
    <xf numFmtId="0" fontId="30" fillId="0" borderId="10" xfId="29" applyFont="1" applyBorder="1" applyAlignment="1">
      <alignment vertical="center" shrinkToFit="1"/>
    </xf>
    <xf numFmtId="0" fontId="30" fillId="0" borderId="8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29" applyFont="1" applyAlignment="1">
      <alignment horizontal="centerContinuous" vertical="center" shrinkToFit="1"/>
    </xf>
    <xf numFmtId="0" fontId="30" fillId="0" borderId="8" xfId="29" applyFont="1" applyBorder="1" applyAlignment="1">
      <alignment horizontal="centerContinuous" vertical="center"/>
    </xf>
    <xf numFmtId="0" fontId="30" fillId="0" borderId="13" xfId="29" applyFont="1" applyBorder="1" applyAlignment="1">
      <alignment vertical="center" shrinkToFit="1"/>
    </xf>
    <xf numFmtId="0" fontId="30" fillId="0" borderId="14" xfId="29" applyFont="1" applyBorder="1" applyAlignment="1">
      <alignment vertical="center" shrinkToFit="1"/>
    </xf>
    <xf numFmtId="0" fontId="30" fillId="0" borderId="13" xfId="29" applyFont="1" applyBorder="1" applyAlignment="1">
      <alignment horizontal="centerContinuous" vertical="center" shrinkToFit="1"/>
    </xf>
    <xf numFmtId="0" fontId="30" fillId="0" borderId="14" xfId="29" applyFont="1" applyBorder="1" applyAlignment="1">
      <alignment horizontal="centerContinuous" vertical="center"/>
    </xf>
    <xf numFmtId="0" fontId="30" fillId="0" borderId="14" xfId="29" applyFont="1" applyBorder="1" applyAlignment="1">
      <alignment horizontal="centerContinuous" vertical="center" shrinkToFit="1"/>
    </xf>
    <xf numFmtId="0" fontId="30" fillId="0" borderId="15" xfId="29" applyFont="1" applyBorder="1" applyAlignment="1">
      <alignment horizontal="centerContinuous" vertical="center" shrinkToFit="1"/>
    </xf>
    <xf numFmtId="0" fontId="30" fillId="0" borderId="13" xfId="29" applyFont="1" applyBorder="1" applyAlignment="1">
      <alignment vertical="center"/>
    </xf>
    <xf numFmtId="0" fontId="30" fillId="0" borderId="14" xfId="29" applyFont="1" applyBorder="1" applyAlignment="1">
      <alignment vertical="center"/>
    </xf>
    <xf numFmtId="0" fontId="30" fillId="0" borderId="14" xfId="29" applyFont="1" applyBorder="1" applyAlignment="1">
      <alignment horizontal="center" vertical="center"/>
    </xf>
    <xf numFmtId="0" fontId="30" fillId="0" borderId="15" xfId="29" applyFont="1" applyBorder="1" applyAlignment="1">
      <alignment horizontal="center" vertical="center" shrinkToFit="1"/>
    </xf>
    <xf numFmtId="0" fontId="30" fillId="0" borderId="13" xfId="29" applyFont="1" applyBorder="1" applyAlignment="1">
      <alignment horizontal="center" vertical="center"/>
    </xf>
    <xf numFmtId="0" fontId="30" fillId="0" borderId="16" xfId="29" applyFont="1" applyBorder="1" applyAlignment="1">
      <alignment horizontal="center" vertical="center" shrinkToFit="1"/>
    </xf>
    <xf numFmtId="0" fontId="30" fillId="0" borderId="17" xfId="29" applyFont="1" applyBorder="1" applyAlignment="1">
      <alignment horizontal="center" vertical="center" shrinkToFit="1"/>
    </xf>
    <xf numFmtId="0" fontId="30" fillId="0" borderId="18" xfId="29" applyFont="1" applyBorder="1" applyAlignment="1">
      <alignment horizontal="center" vertical="center" shrinkToFit="1"/>
    </xf>
    <xf numFmtId="0" fontId="30" fillId="0" borderId="0" xfId="0" applyFont="1"/>
    <xf numFmtId="0" fontId="31" fillId="2" borderId="9" xfId="0" applyFont="1" applyFill="1" applyBorder="1" applyAlignment="1">
      <alignment horizontal="center" vertical="center"/>
    </xf>
    <xf numFmtId="193" fontId="31" fillId="2" borderId="0" xfId="0" applyNumberFormat="1" applyFont="1" applyFill="1" applyAlignment="1">
      <alignment horizontal="right" vertical="center"/>
    </xf>
    <xf numFmtId="0" fontId="31" fillId="2" borderId="8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193" fontId="31" fillId="2" borderId="0" xfId="0" applyNumberFormat="1" applyFont="1" applyFill="1" applyAlignment="1">
      <alignment horizontal="right" vertical="center" shrinkToFit="1"/>
    </xf>
    <xf numFmtId="0" fontId="31" fillId="0" borderId="8" xfId="0" applyFont="1" applyBorder="1" applyAlignment="1">
      <alignment horizontal="center" vertical="center"/>
    </xf>
    <xf numFmtId="187" fontId="30" fillId="0" borderId="0" xfId="0" applyNumberFormat="1" applyFont="1" applyAlignment="1">
      <alignment horizontal="right" vertical="center"/>
    </xf>
    <xf numFmtId="193" fontId="31" fillId="2" borderId="0" xfId="0" applyNumberFormat="1" applyFont="1" applyFill="1" applyAlignment="1">
      <alignment horizontal="center" vertical="center"/>
    </xf>
    <xf numFmtId="0" fontId="31" fillId="0" borderId="9" xfId="26" applyFont="1" applyBorder="1" applyAlignment="1">
      <alignment horizontal="center" vertical="center"/>
    </xf>
    <xf numFmtId="193" fontId="31" fillId="2" borderId="0" xfId="26" applyNumberFormat="1" applyFont="1" applyFill="1" applyAlignment="1">
      <alignment horizontal="right" vertical="top"/>
    </xf>
    <xf numFmtId="0" fontId="31" fillId="2" borderId="8" xfId="26" applyFont="1" applyFill="1" applyBorder="1" applyAlignment="1">
      <alignment horizontal="center" vertical="center"/>
    </xf>
    <xf numFmtId="0" fontId="31" fillId="0" borderId="0" xfId="26" applyFont="1" applyAlignment="1">
      <alignment horizontal="center" vertical="center"/>
    </xf>
    <xf numFmtId="193" fontId="31" fillId="2" borderId="0" xfId="26" quotePrefix="1" applyNumberFormat="1" applyFont="1" applyFill="1" applyAlignment="1">
      <alignment horizontal="right" vertical="top"/>
    </xf>
    <xf numFmtId="193" fontId="31" fillId="2" borderId="0" xfId="26" quotePrefix="1" applyNumberFormat="1" applyFont="1" applyFill="1" applyAlignment="1">
      <alignment horizontal="right" vertical="top" shrinkToFit="1"/>
    </xf>
    <xf numFmtId="0" fontId="31" fillId="0" borderId="8" xfId="26" applyFont="1" applyBorder="1" applyAlignment="1">
      <alignment horizontal="center" vertical="center"/>
    </xf>
    <xf numFmtId="190" fontId="31" fillId="0" borderId="0" xfId="26" applyNumberFormat="1" applyFont="1" applyAlignment="1">
      <alignment horizontal="right" vertical="center"/>
    </xf>
    <xf numFmtId="193" fontId="31" fillId="2" borderId="0" xfId="26" quotePrefix="1" applyNumberFormat="1" applyFont="1" applyFill="1" applyAlignment="1">
      <alignment horizontal="center" vertical="top"/>
    </xf>
    <xf numFmtId="0" fontId="31" fillId="0" borderId="0" xfId="29" applyFont="1" applyAlignment="1">
      <alignment vertical="top"/>
    </xf>
    <xf numFmtId="0" fontId="30" fillId="2" borderId="9" xfId="26" applyFont="1" applyFill="1" applyBorder="1" applyAlignment="1">
      <alignment horizontal="center" vertical="top"/>
    </xf>
    <xf numFmtId="193" fontId="30" fillId="2" borderId="0" xfId="26" applyNumberFormat="1" applyFont="1" applyFill="1" applyAlignment="1">
      <alignment horizontal="right" vertical="top"/>
    </xf>
    <xf numFmtId="193" fontId="30" fillId="0" borderId="0" xfId="26" applyNumberFormat="1" applyFont="1" applyAlignment="1">
      <alignment horizontal="right" vertical="top"/>
    </xf>
    <xf numFmtId="0" fontId="30" fillId="0" borderId="8" xfId="26" applyFont="1" applyBorder="1" applyAlignment="1">
      <alignment horizontal="right" vertical="top"/>
    </xf>
    <xf numFmtId="0" fontId="30" fillId="0" borderId="0" xfId="26" applyFont="1" applyAlignment="1">
      <alignment horizontal="right" vertical="top"/>
    </xf>
    <xf numFmtId="0" fontId="30" fillId="0" borderId="9" xfId="26" applyFont="1" applyBorder="1" applyAlignment="1">
      <alignment horizontal="center" vertical="top"/>
    </xf>
    <xf numFmtId="193" fontId="30" fillId="0" borderId="0" xfId="24" applyNumberFormat="1" applyFont="1" applyAlignment="1">
      <alignment vertical="center"/>
    </xf>
    <xf numFmtId="190" fontId="30" fillId="0" borderId="0" xfId="26" applyNumberFormat="1" applyFont="1" applyAlignment="1">
      <alignment horizontal="right" vertical="top"/>
    </xf>
    <xf numFmtId="193" fontId="30" fillId="0" borderId="0" xfId="24" applyNumberFormat="1" applyFont="1" applyAlignment="1">
      <alignment horizontal="center" vertical="center"/>
    </xf>
    <xf numFmtId="0" fontId="30" fillId="0" borderId="0" xfId="29" applyFont="1" applyAlignment="1">
      <alignment vertical="top"/>
    </xf>
    <xf numFmtId="0" fontId="31" fillId="2" borderId="9" xfId="26" applyFont="1" applyFill="1" applyBorder="1" applyAlignment="1">
      <alignment horizontal="center" vertical="center"/>
    </xf>
    <xf numFmtId="193" fontId="31" fillId="2" borderId="0" xfId="26" applyNumberFormat="1" applyFont="1" applyFill="1" applyAlignment="1">
      <alignment horizontal="right" vertical="center"/>
    </xf>
    <xf numFmtId="193" fontId="31" fillId="2" borderId="0" xfId="26" applyNumberFormat="1" applyFont="1" applyFill="1" applyAlignment="1">
      <alignment horizontal="center" vertical="center"/>
    </xf>
    <xf numFmtId="193" fontId="30" fillId="0" borderId="9" xfId="24" applyNumberFormat="1" applyFont="1" applyBorder="1" applyAlignment="1">
      <alignment horizontal="center" vertical="center"/>
    </xf>
    <xf numFmtId="0" fontId="30" fillId="0" borderId="14" xfId="26" applyFont="1" applyBorder="1" applyAlignment="1">
      <alignment horizontal="center" vertical="top"/>
    </xf>
    <xf numFmtId="193" fontId="30" fillId="2" borderId="13" xfId="26" applyNumberFormat="1" applyFont="1" applyFill="1" applyBorder="1" applyAlignment="1">
      <alignment horizontal="right" vertical="top"/>
    </xf>
    <xf numFmtId="193" fontId="30" fillId="2" borderId="15" xfId="26" applyNumberFormat="1" applyFont="1" applyFill="1" applyBorder="1" applyAlignment="1">
      <alignment horizontal="right" vertical="top"/>
    </xf>
    <xf numFmtId="193" fontId="30" fillId="0" borderId="15" xfId="26" applyNumberFormat="1" applyFont="1" applyBorder="1" applyAlignment="1">
      <alignment horizontal="right" vertical="top"/>
    </xf>
    <xf numFmtId="0" fontId="30" fillId="0" borderId="13" xfId="26" applyFont="1" applyBorder="1" applyAlignment="1">
      <alignment horizontal="right" vertical="top"/>
    </xf>
    <xf numFmtId="193" fontId="30" fillId="0" borderId="13" xfId="24" applyNumberFormat="1" applyFont="1" applyBorder="1" applyAlignment="1">
      <alignment vertical="center"/>
    </xf>
    <xf numFmtId="193" fontId="30" fillId="0" borderId="15" xfId="24" applyNumberFormat="1" applyFont="1" applyBorder="1" applyAlignment="1">
      <alignment vertical="center"/>
    </xf>
    <xf numFmtId="193" fontId="30" fillId="0" borderId="14" xfId="24" applyNumberFormat="1" applyFont="1" applyBorder="1" applyAlignment="1">
      <alignment horizontal="center" vertical="center"/>
    </xf>
    <xf numFmtId="0" fontId="33" fillId="0" borderId="0" xfId="0" applyFont="1"/>
    <xf numFmtId="0" fontId="33" fillId="0" borderId="10" xfId="0" applyFont="1" applyBorder="1"/>
    <xf numFmtId="0" fontId="0" fillId="0" borderId="10" xfId="0" applyBorder="1"/>
    <xf numFmtId="0" fontId="30" fillId="0" borderId="0" xfId="29" applyFont="1" applyAlignment="1">
      <alignment horizontal="right"/>
    </xf>
    <xf numFmtId="0" fontId="30" fillId="0" borderId="0" xfId="29" applyFont="1"/>
    <xf numFmtId="192" fontId="36" fillId="0" borderId="0" xfId="0" applyNumberFormat="1" applyFont="1" applyAlignment="1">
      <alignment horizontal="left"/>
    </xf>
    <xf numFmtId="0" fontId="30" fillId="0" borderId="0" xfId="29" applyFont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left"/>
    </xf>
    <xf numFmtId="0" fontId="32" fillId="0" borderId="0" xfId="23" applyFont="1" applyAlignment="1">
      <alignment horizontal="centerContinuous"/>
    </xf>
    <xf numFmtId="0" fontId="29" fillId="0" borderId="0" xfId="23" applyFont="1" applyAlignment="1">
      <alignment horizontal="centerContinuous"/>
    </xf>
    <xf numFmtId="0" fontId="31" fillId="0" borderId="0" xfId="23" applyFont="1"/>
    <xf numFmtId="0" fontId="29" fillId="0" borderId="0" xfId="23" applyFont="1"/>
    <xf numFmtId="194" fontId="33" fillId="0" borderId="0" xfId="23" applyNumberFormat="1" applyFont="1"/>
    <xf numFmtId="0" fontId="30" fillId="0" borderId="0" xfId="23" applyFont="1" applyAlignment="1">
      <alignment vertical="center" shrinkToFit="1"/>
    </xf>
    <xf numFmtId="0" fontId="33" fillId="0" borderId="0" xfId="12" applyFont="1" applyFill="1" applyAlignment="1"/>
    <xf numFmtId="0" fontId="33" fillId="0" borderId="0" xfId="12" applyFont="1" applyFill="1" applyAlignment="1">
      <alignment horizontal="right"/>
    </xf>
    <xf numFmtId="0" fontId="33" fillId="0" borderId="0" xfId="19" applyFont="1" applyFill="1" applyAlignment="1"/>
    <xf numFmtId="0" fontId="32" fillId="0" borderId="0" xfId="19" applyFont="1" applyFill="1" applyAlignment="1"/>
    <xf numFmtId="0" fontId="30" fillId="0" borderId="0" xfId="12" applyFont="1" applyFill="1" applyAlignment="1"/>
    <xf numFmtId="0" fontId="30" fillId="0" borderId="0" xfId="19" applyFont="1" applyFill="1" applyAlignment="1"/>
    <xf numFmtId="0" fontId="32" fillId="0" borderId="0" xfId="23" quotePrefix="1" applyFont="1"/>
    <xf numFmtId="0" fontId="31" fillId="0" borderId="0" xfId="19" applyFont="1" applyFill="1" applyAlignment="1">
      <alignment vertical="center"/>
    </xf>
    <xf numFmtId="0" fontId="29" fillId="0" borderId="0" xfId="23" applyFont="1" applyAlignment="1">
      <alignment horizontal="center" vertical="center"/>
    </xf>
    <xf numFmtId="0" fontId="37" fillId="0" borderId="19" xfId="0" applyFont="1" applyBorder="1"/>
    <xf numFmtId="0" fontId="37" fillId="0" borderId="19" xfId="0" applyFont="1" applyBorder="1" applyAlignment="1">
      <alignment horizontal="right"/>
    </xf>
    <xf numFmtId="0" fontId="38" fillId="0" borderId="0" xfId="0" applyFont="1"/>
    <xf numFmtId="0" fontId="37" fillId="0" borderId="20" xfId="0" applyFont="1" applyBorder="1" applyAlignment="1">
      <alignment horizontal="center" vertical="center"/>
    </xf>
    <xf numFmtId="0" fontId="37" fillId="0" borderId="0" xfId="0" applyFont="1" applyAlignment="1">
      <alignment horizontal="centerContinuous" vertical="center"/>
    </xf>
    <xf numFmtId="0" fontId="37" fillId="0" borderId="8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Continuous" vertical="center"/>
    </xf>
    <xf numFmtId="0" fontId="37" fillId="0" borderId="21" xfId="0" applyFont="1" applyBorder="1" applyAlignment="1">
      <alignment horizontal="centerContinuous" vertical="center"/>
    </xf>
    <xf numFmtId="0" fontId="37" fillId="0" borderId="22" xfId="0" applyFont="1" applyBorder="1" applyAlignment="1">
      <alignment horizontal="centerContinuous" vertical="center"/>
    </xf>
    <xf numFmtId="0" fontId="37" fillId="0" borderId="8" xfId="0" applyFont="1" applyBorder="1" applyAlignment="1">
      <alignment horizontal="centerContinuous" vertical="center"/>
    </xf>
    <xf numFmtId="0" fontId="37" fillId="0" borderId="8" xfId="0" applyFont="1" applyBorder="1" applyAlignment="1">
      <alignment horizontal="left" vertical="center"/>
    </xf>
    <xf numFmtId="0" fontId="37" fillId="0" borderId="13" xfId="0" applyFont="1" applyBorder="1" applyAlignment="1">
      <alignment horizontal="centerContinuous" vertical="center"/>
    </xf>
    <xf numFmtId="0" fontId="37" fillId="0" borderId="23" xfId="0" applyFont="1" applyBorder="1" applyAlignment="1">
      <alignment horizontal="centerContinuous" vertical="center"/>
    </xf>
    <xf numFmtId="0" fontId="37" fillId="0" borderId="13" xfId="0" applyFont="1" applyBorder="1" applyAlignment="1">
      <alignment horizontal="center" vertical="center"/>
    </xf>
    <xf numFmtId="184" fontId="37" fillId="0" borderId="0" xfId="3" applyFont="1" applyBorder="1" applyAlignment="1">
      <alignment horizontal="right" vertical="center"/>
    </xf>
    <xf numFmtId="184" fontId="37" fillId="0" borderId="8" xfId="3" applyFont="1" applyBorder="1" applyAlignment="1">
      <alignment horizontal="right" vertical="center" shrinkToFit="1"/>
    </xf>
    <xf numFmtId="184" fontId="37" fillId="0" borderId="0" xfId="3" applyFont="1" applyBorder="1" applyAlignment="1">
      <alignment horizontal="right" vertical="center" shrinkToFit="1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right" vertical="center"/>
    </xf>
    <xf numFmtId="0" fontId="37" fillId="0" borderId="0" xfId="0" applyFont="1"/>
    <xf numFmtId="0" fontId="39" fillId="0" borderId="0" xfId="0" applyFont="1"/>
    <xf numFmtId="0" fontId="37" fillId="0" borderId="0" xfId="0" applyFont="1" applyAlignment="1">
      <alignment vertical="top"/>
    </xf>
    <xf numFmtId="0" fontId="37" fillId="0" borderId="0" xfId="0" applyFont="1" applyAlignment="1">
      <alignment horizontal="right"/>
    </xf>
    <xf numFmtId="0" fontId="30" fillId="0" borderId="2" xfId="24" applyFont="1" applyBorder="1" applyAlignment="1">
      <alignment horizontal="center" vertical="center"/>
    </xf>
    <xf numFmtId="0" fontId="30" fillId="0" borderId="13" xfId="24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3" fontId="38" fillId="0" borderId="8" xfId="15" applyNumberFormat="1" applyFont="1" applyBorder="1" applyAlignment="1">
      <alignment horizontal="right"/>
    </xf>
    <xf numFmtId="3" fontId="38" fillId="0" borderId="0" xfId="0" applyNumberFormat="1" applyFont="1" applyAlignment="1">
      <alignment horizontal="right"/>
    </xf>
    <xf numFmtId="0" fontId="30" fillId="0" borderId="8" xfId="0" applyFont="1" applyBorder="1" applyAlignment="1">
      <alignment horizontal="right" vertical="center" shrinkToFit="1"/>
    </xf>
    <xf numFmtId="0" fontId="30" fillId="0" borderId="14" xfId="0" applyFont="1" applyBorder="1" applyAlignment="1">
      <alignment horizontal="center" vertical="center"/>
    </xf>
    <xf numFmtId="3" fontId="38" fillId="0" borderId="13" xfId="15" applyNumberFormat="1" applyFont="1" applyBorder="1" applyAlignment="1">
      <alignment horizontal="right"/>
    </xf>
    <xf numFmtId="3" fontId="38" fillId="0" borderId="15" xfId="0" applyNumberFormat="1" applyFont="1" applyBorder="1" applyAlignment="1">
      <alignment horizontal="right"/>
    </xf>
    <xf numFmtId="0" fontId="30" fillId="0" borderId="13" xfId="0" applyFont="1" applyBorder="1" applyAlignment="1">
      <alignment horizontal="right" vertical="center" shrinkToFit="1"/>
    </xf>
    <xf numFmtId="0" fontId="31" fillId="0" borderId="9" xfId="11" applyFont="1" applyBorder="1" applyAlignment="1">
      <alignment horizontal="center" vertical="center"/>
    </xf>
    <xf numFmtId="41" fontId="40" fillId="0" borderId="12" xfId="23" applyNumberFormat="1" applyFont="1" applyBorder="1" applyAlignment="1">
      <alignment vertical="center"/>
    </xf>
    <xf numFmtId="41" fontId="40" fillId="0" borderId="10" xfId="23" applyNumberFormat="1" applyFont="1" applyBorder="1" applyAlignment="1">
      <alignment vertical="center"/>
    </xf>
    <xf numFmtId="0" fontId="31" fillId="0" borderId="12" xfId="11" applyFont="1" applyBorder="1" applyAlignment="1">
      <alignment horizontal="center" vertical="center" shrinkToFit="1"/>
    </xf>
    <xf numFmtId="0" fontId="37" fillId="0" borderId="24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37" fillId="0" borderId="22" xfId="0" applyFont="1" applyBorder="1" applyAlignment="1">
      <alignment vertical="center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184" fontId="37" fillId="0" borderId="14" xfId="10" applyFont="1" applyBorder="1" applyAlignment="1">
      <alignment horizontal="center" vertical="center" shrinkToFit="1"/>
    </xf>
    <xf numFmtId="0" fontId="37" fillId="0" borderId="13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184" fontId="37" fillId="0" borderId="13" xfId="1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shrinkToFit="1"/>
    </xf>
    <xf numFmtId="184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184" fontId="38" fillId="0" borderId="0" xfId="0" applyNumberFormat="1" applyFont="1" applyAlignment="1">
      <alignment horizontal="center" vertical="center"/>
    </xf>
    <xf numFmtId="184" fontId="38" fillId="0" borderId="0" xfId="0" applyNumberFormat="1" applyFont="1" applyAlignment="1">
      <alignment horizontal="right" vertical="center"/>
    </xf>
    <xf numFmtId="0" fontId="38" fillId="0" borderId="8" xfId="0" applyFont="1" applyBorder="1" applyAlignment="1">
      <alignment horizontal="center" vertical="center"/>
    </xf>
    <xf numFmtId="184" fontId="38" fillId="0" borderId="0" xfId="0" applyNumberFormat="1" applyFont="1" applyAlignment="1">
      <alignment vertical="center"/>
    </xf>
    <xf numFmtId="0" fontId="38" fillId="0" borderId="14" xfId="0" applyFont="1" applyBorder="1" applyAlignment="1">
      <alignment horizontal="center" vertical="center"/>
    </xf>
    <xf numFmtId="184" fontId="38" fillId="0" borderId="15" xfId="0" applyNumberFormat="1" applyFont="1" applyBorder="1" applyAlignment="1">
      <alignment horizontal="center" vertical="center"/>
    </xf>
    <xf numFmtId="184" fontId="38" fillId="0" borderId="15" xfId="0" applyNumberFormat="1" applyFont="1" applyBorder="1" applyAlignment="1">
      <alignment vertical="center"/>
    </xf>
    <xf numFmtId="184" fontId="38" fillId="0" borderId="15" xfId="0" applyNumberFormat="1" applyFont="1" applyBorder="1" applyAlignment="1">
      <alignment horizontal="right" vertical="center"/>
    </xf>
    <xf numFmtId="0" fontId="38" fillId="0" borderId="13" xfId="0" applyFont="1" applyBorder="1" applyAlignment="1">
      <alignment horizontal="center" vertical="center"/>
    </xf>
    <xf numFmtId="0" fontId="37" fillId="0" borderId="0" xfId="23" applyFont="1" applyAlignment="1">
      <alignment vertical="center"/>
    </xf>
    <xf numFmtId="184" fontId="37" fillId="0" borderId="9" xfId="3" applyFont="1" applyBorder="1" applyAlignment="1">
      <alignment horizontal="right" vertical="center" shrinkToFit="1"/>
    </xf>
    <xf numFmtId="184" fontId="42" fillId="0" borderId="15" xfId="3" applyFont="1" applyBorder="1" applyAlignment="1">
      <alignment horizontal="right" vertical="center" shrinkToFit="1"/>
    </xf>
    <xf numFmtId="184" fontId="37" fillId="0" borderId="0" xfId="8" applyFont="1" applyBorder="1" applyAlignment="1">
      <alignment horizontal="right" vertical="center"/>
    </xf>
    <xf numFmtId="3" fontId="37" fillId="0" borderId="0" xfId="21" applyNumberFormat="1" applyFont="1" applyAlignment="1">
      <alignment horizontal="right" vertical="center"/>
    </xf>
    <xf numFmtId="0" fontId="43" fillId="0" borderId="0" xfId="0" applyFont="1" applyAlignment="1">
      <alignment vertical="top"/>
    </xf>
    <xf numFmtId="0" fontId="37" fillId="0" borderId="19" xfId="0" applyFont="1" applyBorder="1" applyAlignment="1">
      <alignment horizontal="left"/>
    </xf>
    <xf numFmtId="0" fontId="37" fillId="0" borderId="9" xfId="0" applyFont="1" applyBorder="1" applyAlignment="1">
      <alignment horizontal="centerContinuous" vertical="center"/>
    </xf>
    <xf numFmtId="0" fontId="37" fillId="0" borderId="27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 wrapText="1"/>
    </xf>
    <xf numFmtId="184" fontId="37" fillId="0" borderId="0" xfId="3" quotePrefix="1" applyFont="1" applyBorder="1" applyAlignment="1">
      <alignment horizontal="right" vertical="center" shrinkToFit="1"/>
    </xf>
    <xf numFmtId="0" fontId="42" fillId="0" borderId="0" xfId="0" applyFont="1" applyAlignment="1">
      <alignment shrinkToFit="1"/>
    </xf>
    <xf numFmtId="0" fontId="37" fillId="0" borderId="0" xfId="0" quotePrefix="1" applyFont="1" applyAlignment="1">
      <alignment horizontal="center" vertical="center" shrinkToFit="1"/>
    </xf>
    <xf numFmtId="189" fontId="37" fillId="0" borderId="0" xfId="0" quotePrefix="1" applyNumberFormat="1" applyFont="1" applyAlignment="1">
      <alignment horizontal="center" vertical="center" shrinkToFit="1"/>
    </xf>
    <xf numFmtId="0" fontId="37" fillId="0" borderId="0" xfId="0" applyFont="1" applyAlignment="1">
      <alignment shrinkToFit="1"/>
    </xf>
    <xf numFmtId="3" fontId="37" fillId="0" borderId="0" xfId="0" applyNumberFormat="1" applyFont="1" applyAlignment="1">
      <alignment vertical="center"/>
    </xf>
    <xf numFmtId="0" fontId="37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39" fillId="0" borderId="0" xfId="0" applyFont="1" applyAlignment="1">
      <alignment vertical="top"/>
    </xf>
    <xf numFmtId="184" fontId="37" fillId="0" borderId="19" xfId="0" applyNumberFormat="1" applyFont="1" applyBorder="1"/>
    <xf numFmtId="0" fontId="37" fillId="0" borderId="15" xfId="0" applyFont="1" applyBorder="1" applyAlignment="1">
      <alignment horizontal="centerContinuous" vertical="center" shrinkToFit="1"/>
    </xf>
    <xf numFmtId="0" fontId="37" fillId="0" borderId="14" xfId="0" applyFont="1" applyBorder="1" applyAlignment="1">
      <alignment horizontal="centerContinuous" vertical="center" shrinkToFit="1"/>
    </xf>
    <xf numFmtId="0" fontId="37" fillId="0" borderId="28" xfId="0" applyFont="1" applyBorder="1" applyAlignment="1">
      <alignment horizontal="centerContinuous" shrinkToFit="1"/>
    </xf>
    <xf numFmtId="0" fontId="37" fillId="0" borderId="0" xfId="0" applyFont="1" applyAlignment="1">
      <alignment horizontal="centerContinuous" vertical="center" shrinkToFit="1"/>
    </xf>
    <xf numFmtId="0" fontId="37" fillId="0" borderId="9" xfId="0" applyFont="1" applyBorder="1" applyAlignment="1">
      <alignment horizontal="centerContinuous" vertical="center" shrinkToFit="1"/>
    </xf>
    <xf numFmtId="0" fontId="37" fillId="0" borderId="12" xfId="0" applyFont="1" applyBorder="1" applyAlignment="1">
      <alignment horizontal="centerContinuous" vertical="center" shrinkToFit="1"/>
    </xf>
    <xf numFmtId="0" fontId="37" fillId="0" borderId="13" xfId="0" applyFont="1" applyBorder="1" applyAlignment="1">
      <alignment horizontal="centerContinuous" vertical="center" shrinkToFit="1"/>
    </xf>
    <xf numFmtId="0" fontId="37" fillId="0" borderId="14" xfId="0" applyFont="1" applyBorder="1" applyAlignment="1">
      <alignment horizontal="centerContinuous" vertical="center" wrapText="1"/>
    </xf>
    <xf numFmtId="0" fontId="37" fillId="0" borderId="27" xfId="0" applyFont="1" applyBorder="1" applyAlignment="1">
      <alignment horizontal="centerContinuous" vertical="center" wrapText="1"/>
    </xf>
    <xf numFmtId="0" fontId="37" fillId="0" borderId="23" xfId="0" applyFont="1" applyBorder="1" applyAlignment="1">
      <alignment horizontal="centerContinuous" vertical="center" wrapText="1"/>
    </xf>
    <xf numFmtId="0" fontId="37" fillId="0" borderId="15" xfId="0" applyFont="1" applyBorder="1" applyAlignment="1">
      <alignment horizontal="centerContinuous" vertical="center" wrapText="1"/>
    </xf>
    <xf numFmtId="0" fontId="37" fillId="0" borderId="9" xfId="0" quotePrefix="1" applyFont="1" applyBorder="1" applyAlignment="1">
      <alignment horizontal="center" vertical="center"/>
    </xf>
    <xf numFmtId="0" fontId="37" fillId="0" borderId="8" xfId="0" quotePrefix="1" applyFont="1" applyBorder="1" applyAlignment="1">
      <alignment horizontal="center" vertical="center"/>
    </xf>
    <xf numFmtId="0" fontId="42" fillId="0" borderId="0" xfId="0" applyFont="1"/>
    <xf numFmtId="0" fontId="37" fillId="0" borderId="0" xfId="0" applyFont="1" applyAlignment="1">
      <alignment horizontal="left" vertical="center"/>
    </xf>
    <xf numFmtId="184" fontId="42" fillId="0" borderId="0" xfId="3" applyFont="1" applyBorder="1" applyAlignment="1">
      <alignment horizontal="right" vertical="center" shrinkToFit="1"/>
    </xf>
    <xf numFmtId="184" fontId="42" fillId="0" borderId="0" xfId="3" applyFont="1" applyBorder="1" applyAlignment="1">
      <alignment horizontal="right" vertical="center"/>
    </xf>
    <xf numFmtId="184" fontId="42" fillId="0" borderId="0" xfId="3" applyFont="1" applyBorder="1" applyAlignment="1">
      <alignment horizontal="center" vertical="center"/>
    </xf>
    <xf numFmtId="0" fontId="42" fillId="0" borderId="0" xfId="0" quotePrefix="1" applyFont="1" applyAlignment="1">
      <alignment horizontal="center" vertical="center"/>
    </xf>
    <xf numFmtId="0" fontId="43" fillId="0" borderId="0" xfId="20" applyFont="1" applyAlignment="1">
      <alignment vertical="top"/>
    </xf>
    <xf numFmtId="0" fontId="37" fillId="0" borderId="19" xfId="20" applyFont="1" applyBorder="1"/>
    <xf numFmtId="0" fontId="37" fillId="0" borderId="19" xfId="20" applyFont="1" applyBorder="1" applyAlignment="1">
      <alignment horizontal="left"/>
    </xf>
    <xf numFmtId="0" fontId="37" fillId="0" borderId="19" xfId="20" applyFont="1" applyBorder="1" applyAlignment="1">
      <alignment horizontal="center"/>
    </xf>
    <xf numFmtId="0" fontId="37" fillId="0" borderId="0" xfId="20" applyFont="1"/>
    <xf numFmtId="0" fontId="37" fillId="0" borderId="0" xfId="20" applyFont="1" applyAlignment="1">
      <alignment horizontal="centerContinuous" vertical="center" shrinkToFit="1"/>
    </xf>
    <xf numFmtId="0" fontId="37" fillId="0" borderId="0" xfId="20" applyFont="1" applyAlignment="1">
      <alignment horizontal="centerContinuous" shrinkToFit="1"/>
    </xf>
    <xf numFmtId="0" fontId="37" fillId="0" borderId="25" xfId="20" applyFont="1" applyBorder="1" applyAlignment="1">
      <alignment horizontal="center" vertical="center" shrinkToFit="1"/>
    </xf>
    <xf numFmtId="0" fontId="37" fillId="0" borderId="28" xfId="20" applyFont="1" applyBorder="1" applyAlignment="1">
      <alignment horizontal="centerContinuous" vertical="center" shrinkToFit="1"/>
    </xf>
    <xf numFmtId="184" fontId="37" fillId="0" borderId="28" xfId="10" applyFont="1" applyBorder="1" applyAlignment="1">
      <alignment horizontal="centerContinuous" vertical="center" shrinkToFit="1"/>
    </xf>
    <xf numFmtId="0" fontId="37" fillId="0" borderId="29" xfId="20" applyFont="1" applyBorder="1" applyAlignment="1">
      <alignment horizontal="centerContinuous" vertical="center" shrinkToFit="1"/>
    </xf>
    <xf numFmtId="0" fontId="37" fillId="0" borderId="0" xfId="20" applyFont="1" applyAlignment="1">
      <alignment shrinkToFit="1"/>
    </xf>
    <xf numFmtId="0" fontId="37" fillId="0" borderId="12" xfId="20" applyFont="1" applyBorder="1" applyAlignment="1">
      <alignment horizontal="center" vertical="center" shrinkToFit="1"/>
    </xf>
    <xf numFmtId="0" fontId="37" fillId="0" borderId="8" xfId="20" applyFont="1" applyBorder="1" applyAlignment="1">
      <alignment horizontal="center" vertical="center" shrinkToFit="1"/>
    </xf>
    <xf numFmtId="0" fontId="37" fillId="0" borderId="17" xfId="20" applyFont="1" applyBorder="1" applyAlignment="1">
      <alignment horizontal="centerContinuous" vertical="center" shrinkToFit="1"/>
    </xf>
    <xf numFmtId="0" fontId="37" fillId="0" borderId="12" xfId="20" applyFont="1" applyBorder="1" applyAlignment="1">
      <alignment horizontal="centerContinuous" vertical="center" shrinkToFit="1"/>
    </xf>
    <xf numFmtId="0" fontId="37" fillId="0" borderId="17" xfId="20" applyFont="1" applyBorder="1" applyAlignment="1">
      <alignment horizontal="centerContinuous" shrinkToFit="1"/>
    </xf>
    <xf numFmtId="0" fontId="37" fillId="0" borderId="18" xfId="20" applyFont="1" applyBorder="1" applyAlignment="1">
      <alignment horizontal="centerContinuous" vertical="center" shrinkToFit="1"/>
    </xf>
    <xf numFmtId="0" fontId="37" fillId="0" borderId="15" xfId="20" applyFont="1" applyBorder="1" applyAlignment="1">
      <alignment horizontal="centerContinuous" vertical="center" shrinkToFit="1"/>
    </xf>
    <xf numFmtId="0" fontId="37" fillId="0" borderId="14" xfId="20" applyFont="1" applyBorder="1" applyAlignment="1">
      <alignment horizontal="centerContinuous" vertical="center" shrinkToFit="1"/>
    </xf>
    <xf numFmtId="0" fontId="37" fillId="0" borderId="8" xfId="20" applyFont="1" applyBorder="1" applyAlignment="1">
      <alignment horizontal="centerContinuous" vertical="center" shrinkToFit="1"/>
    </xf>
    <xf numFmtId="0" fontId="37" fillId="0" borderId="21" xfId="20" applyFont="1" applyBorder="1" applyAlignment="1">
      <alignment horizontal="center" vertical="center" shrinkToFit="1"/>
    </xf>
    <xf numFmtId="0" fontId="37" fillId="0" borderId="17" xfId="20" applyFont="1" applyBorder="1" applyAlignment="1">
      <alignment horizontal="center" vertical="center" shrinkToFit="1"/>
    </xf>
    <xf numFmtId="0" fontId="37" fillId="0" borderId="17" xfId="0" applyFont="1" applyBorder="1" applyAlignment="1">
      <alignment horizontal="center" vertical="center" shrinkToFit="1"/>
    </xf>
    <xf numFmtId="0" fontId="37" fillId="0" borderId="21" xfId="20" applyFont="1" applyBorder="1" applyAlignment="1">
      <alignment horizontal="centerContinuous" vertical="center" shrinkToFit="1"/>
    </xf>
    <xf numFmtId="0" fontId="37" fillId="0" borderId="9" xfId="20" applyFont="1" applyBorder="1" applyAlignment="1">
      <alignment horizontal="centerContinuous" vertical="center" shrinkToFit="1"/>
    </xf>
    <xf numFmtId="0" fontId="37" fillId="0" borderId="8" xfId="20" applyFont="1" applyBorder="1" applyAlignment="1">
      <alignment horizontal="left" vertical="center" shrinkToFit="1"/>
    </xf>
    <xf numFmtId="0" fontId="37" fillId="0" borderId="22" xfId="20" applyFont="1" applyBorder="1" applyAlignment="1">
      <alignment horizontal="center" vertical="center" shrinkToFit="1"/>
    </xf>
    <xf numFmtId="0" fontId="37" fillId="0" borderId="0" xfId="20" applyFont="1" applyAlignment="1">
      <alignment vertical="center" shrinkToFit="1"/>
    </xf>
    <xf numFmtId="0" fontId="37" fillId="0" borderId="0" xfId="20" applyFont="1" applyAlignment="1">
      <alignment horizontal="center" vertical="center" shrinkToFit="1"/>
    </xf>
    <xf numFmtId="0" fontId="37" fillId="0" borderId="22" xfId="20" applyFont="1" applyBorder="1" applyAlignment="1">
      <alignment horizontal="left" vertical="center" shrinkToFit="1"/>
    </xf>
    <xf numFmtId="0" fontId="37" fillId="0" borderId="22" xfId="20" applyFont="1" applyBorder="1" applyAlignment="1">
      <alignment shrinkToFit="1"/>
    </xf>
    <xf numFmtId="0" fontId="37" fillId="0" borderId="8" xfId="20" applyFont="1" applyBorder="1" applyAlignment="1">
      <alignment shrinkToFit="1"/>
    </xf>
    <xf numFmtId="0" fontId="37" fillId="0" borderId="22" xfId="20" applyFont="1" applyBorder="1" applyAlignment="1">
      <alignment horizontal="centerContinuous" vertical="center" shrinkToFit="1"/>
    </xf>
    <xf numFmtId="49" fontId="37" fillId="0" borderId="8" xfId="20" applyNumberFormat="1" applyFont="1" applyBorder="1" applyAlignment="1">
      <alignment horizontal="centerContinuous" vertical="center" shrinkToFit="1"/>
    </xf>
    <xf numFmtId="49" fontId="37" fillId="0" borderId="8" xfId="20" applyNumberFormat="1" applyFont="1" applyBorder="1" applyAlignment="1">
      <alignment horizontal="center" vertical="center" shrinkToFit="1"/>
    </xf>
    <xf numFmtId="49" fontId="37" fillId="0" borderId="13" xfId="20" applyNumberFormat="1" applyFont="1" applyBorder="1" applyAlignment="1">
      <alignment horizontal="centerContinuous" vertical="center" shrinkToFit="1"/>
    </xf>
    <xf numFmtId="0" fontId="37" fillId="0" borderId="13" xfId="20" applyFont="1" applyBorder="1" applyAlignment="1">
      <alignment horizontal="center" vertical="center" shrinkToFit="1"/>
    </xf>
    <xf numFmtId="0" fontId="37" fillId="0" borderId="15" xfId="20" applyFont="1" applyBorder="1" applyAlignment="1">
      <alignment horizontal="center" vertical="center" shrinkToFit="1"/>
    </xf>
    <xf numFmtId="0" fontId="37" fillId="0" borderId="23" xfId="20" applyFont="1" applyBorder="1" applyAlignment="1">
      <alignment horizontal="center" vertical="center" shrinkToFit="1"/>
    </xf>
    <xf numFmtId="0" fontId="37" fillId="0" borderId="23" xfId="20" applyFont="1" applyBorder="1" applyAlignment="1">
      <alignment horizontal="centerContinuous" vertical="center" shrinkToFit="1"/>
    </xf>
    <xf numFmtId="0" fontId="37" fillId="0" borderId="13" xfId="20" applyFont="1" applyBorder="1" applyAlignment="1">
      <alignment horizontal="centerContinuous" vertical="center" shrinkToFit="1"/>
    </xf>
    <xf numFmtId="184" fontId="37" fillId="0" borderId="0" xfId="10" quotePrefix="1" applyFont="1" applyAlignment="1">
      <alignment horizontal="right" vertical="center"/>
    </xf>
    <xf numFmtId="41" fontId="37" fillId="0" borderId="0" xfId="7" applyNumberFormat="1" applyFont="1" applyBorder="1" applyAlignment="1">
      <alignment horizontal="right" vertical="center" shrinkToFit="1"/>
    </xf>
    <xf numFmtId="43" fontId="37" fillId="0" borderId="0" xfId="7" applyNumberFormat="1" applyFont="1" applyBorder="1" applyAlignment="1">
      <alignment horizontal="right" vertical="center"/>
    </xf>
    <xf numFmtId="186" fontId="37" fillId="0" borderId="0" xfId="3" applyNumberFormat="1" applyFont="1" applyBorder="1" applyAlignment="1">
      <alignment horizontal="right" vertical="center"/>
    </xf>
    <xf numFmtId="43" fontId="37" fillId="0" borderId="0" xfId="7" quotePrefix="1" applyNumberFormat="1" applyFont="1" applyBorder="1" applyAlignment="1">
      <alignment horizontal="right" vertical="center"/>
    </xf>
    <xf numFmtId="43" fontId="37" fillId="0" borderId="0" xfId="7" applyNumberFormat="1" applyFont="1" applyBorder="1"/>
    <xf numFmtId="189" fontId="37" fillId="0" borderId="9" xfId="7" quotePrefix="1" applyNumberFormat="1" applyFont="1" applyBorder="1" applyAlignment="1">
      <alignment horizontal="center" vertical="center"/>
    </xf>
    <xf numFmtId="189" fontId="37" fillId="0" borderId="8" xfId="7" quotePrefix="1" applyNumberFormat="1" applyFont="1" applyBorder="1" applyAlignment="1">
      <alignment horizontal="center" vertical="center"/>
    </xf>
    <xf numFmtId="43" fontId="42" fillId="0" borderId="0" xfId="7" quotePrefix="1" applyNumberFormat="1" applyFont="1" applyBorder="1" applyAlignment="1">
      <alignment horizontal="right" vertical="center"/>
    </xf>
    <xf numFmtId="190" fontId="37" fillId="0" borderId="0" xfId="7" applyNumberFormat="1" applyFont="1" applyBorder="1" applyAlignment="1">
      <alignment horizontal="right" vertical="center" shrinkToFit="1"/>
    </xf>
    <xf numFmtId="190" fontId="37" fillId="0" borderId="0" xfId="7" applyNumberFormat="1" applyFont="1" applyBorder="1" applyAlignment="1">
      <alignment horizontal="right" vertical="center"/>
    </xf>
    <xf numFmtId="190" fontId="37" fillId="0" borderId="0" xfId="3" applyNumberFormat="1" applyFont="1" applyBorder="1" applyAlignment="1">
      <alignment horizontal="right" vertical="center"/>
    </xf>
    <xf numFmtId="184" fontId="37" fillId="0" borderId="0" xfId="10" quotePrefix="1" applyFont="1" applyAlignment="1">
      <alignment horizontal="right" vertical="center" shrinkToFit="1"/>
    </xf>
    <xf numFmtId="43" fontId="37" fillId="0" borderId="9" xfId="7" quotePrefix="1" applyNumberFormat="1" applyFont="1" applyBorder="1" applyAlignment="1">
      <alignment horizontal="right" vertical="center"/>
    </xf>
    <xf numFmtId="0" fontId="37" fillId="0" borderId="0" xfId="20" applyFont="1" applyAlignment="1">
      <alignment vertical="center"/>
    </xf>
    <xf numFmtId="2" fontId="37" fillId="0" borderId="0" xfId="20" applyNumberFormat="1" applyFont="1" applyAlignment="1">
      <alignment vertical="center"/>
    </xf>
    <xf numFmtId="2" fontId="37" fillId="0" borderId="0" xfId="20" applyNumberFormat="1" applyFont="1" applyAlignment="1">
      <alignment horizontal="left" vertical="center"/>
    </xf>
    <xf numFmtId="0" fontId="37" fillId="0" borderId="0" xfId="20" applyFont="1" applyAlignment="1">
      <alignment horizontal="left" vertical="center"/>
    </xf>
    <xf numFmtId="0" fontId="37" fillId="0" borderId="0" xfId="20" applyFont="1" applyAlignment="1">
      <alignment horizontal="center" vertical="center"/>
    </xf>
    <xf numFmtId="2" fontId="37" fillId="0" borderId="0" xfId="20" applyNumberFormat="1" applyFont="1" applyAlignment="1">
      <alignment horizontal="center" vertical="center"/>
    </xf>
    <xf numFmtId="0" fontId="39" fillId="0" borderId="0" xfId="20" applyFont="1"/>
    <xf numFmtId="2" fontId="39" fillId="0" borderId="0" xfId="20" applyNumberFormat="1" applyFont="1"/>
    <xf numFmtId="0" fontId="39" fillId="0" borderId="0" xfId="20" applyFont="1" applyAlignment="1">
      <alignment horizontal="left"/>
    </xf>
    <xf numFmtId="0" fontId="39" fillId="0" borderId="0" xfId="20" applyFont="1" applyAlignment="1">
      <alignment horizontal="center"/>
    </xf>
    <xf numFmtId="2" fontId="39" fillId="0" borderId="0" xfId="20" applyNumberFormat="1" applyFont="1" applyAlignment="1">
      <alignment horizontal="center"/>
    </xf>
    <xf numFmtId="188" fontId="39" fillId="0" borderId="0" xfId="20" applyNumberFormat="1" applyFont="1"/>
    <xf numFmtId="0" fontId="44" fillId="0" borderId="0" xfId="29" applyFont="1" applyAlignment="1">
      <alignment horizontal="left"/>
    </xf>
    <xf numFmtId="0" fontId="39" fillId="0" borderId="0" xfId="29" applyFont="1"/>
    <xf numFmtId="0" fontId="39" fillId="0" borderId="0" xfId="29" applyFont="1" applyAlignment="1">
      <alignment horizontal="left"/>
    </xf>
    <xf numFmtId="0" fontId="43" fillId="0" borderId="0" xfId="29" applyFont="1" applyAlignment="1">
      <alignment horizontal="centerContinuous"/>
    </xf>
    <xf numFmtId="0" fontId="43" fillId="0" borderId="0" xfId="29" applyFont="1"/>
    <xf numFmtId="0" fontId="43" fillId="0" borderId="0" xfId="29" applyFont="1" applyAlignment="1">
      <alignment horizontal="left"/>
    </xf>
    <xf numFmtId="0" fontId="44" fillId="0" borderId="0" xfId="29" applyFont="1" applyAlignment="1">
      <alignment horizontal="centerContinuous"/>
    </xf>
    <xf numFmtId="0" fontId="45" fillId="0" borderId="0" xfId="29" applyFont="1"/>
    <xf numFmtId="192" fontId="46" fillId="0" borderId="0" xfId="0" applyNumberFormat="1" applyFont="1" applyAlignment="1">
      <alignment horizontal="left"/>
    </xf>
    <xf numFmtId="0" fontId="45" fillId="0" borderId="0" xfId="29" applyFont="1" applyAlignment="1">
      <alignment horizontal="right"/>
    </xf>
    <xf numFmtId="0" fontId="45" fillId="0" borderId="0" xfId="29" applyFont="1" applyAlignment="1">
      <alignment horizontal="left"/>
    </xf>
    <xf numFmtId="0" fontId="37" fillId="0" borderId="1" xfId="29" applyFont="1" applyBorder="1" applyAlignment="1">
      <alignment horizontal="center" vertical="center"/>
    </xf>
    <xf numFmtId="0" fontId="37" fillId="0" borderId="2" xfId="29" applyFont="1" applyBorder="1" applyAlignment="1">
      <alignment horizontal="centerContinuous" vertical="center" shrinkToFit="1"/>
    </xf>
    <xf numFmtId="0" fontId="37" fillId="0" borderId="3" xfId="29" applyFont="1" applyBorder="1" applyAlignment="1">
      <alignment horizontal="centerContinuous" vertical="center" shrinkToFit="1"/>
    </xf>
    <xf numFmtId="0" fontId="37" fillId="0" borderId="1" xfId="29" applyFont="1" applyBorder="1" applyAlignment="1">
      <alignment horizontal="centerContinuous" vertical="center" shrinkToFit="1"/>
    </xf>
    <xf numFmtId="0" fontId="37" fillId="0" borderId="4" xfId="29" applyFont="1" applyBorder="1" applyAlignment="1">
      <alignment horizontal="centerContinuous" vertical="center" shrinkToFit="1"/>
    </xf>
    <xf numFmtId="0" fontId="37" fillId="0" borderId="5" xfId="29" applyFont="1" applyBorder="1" applyAlignment="1">
      <alignment horizontal="centerContinuous" vertical="center" shrinkToFit="1"/>
    </xf>
    <xf numFmtId="0" fontId="37" fillId="0" borderId="6" xfId="29" applyFont="1" applyBorder="1" applyAlignment="1">
      <alignment horizontal="centerContinuous" vertical="center" shrinkToFit="1"/>
    </xf>
    <xf numFmtId="0" fontId="37" fillId="0" borderId="7" xfId="29" applyFont="1" applyBorder="1" applyAlignment="1">
      <alignment horizontal="centerContinuous" vertical="center" shrinkToFit="1"/>
    </xf>
    <xf numFmtId="0" fontId="38" fillId="0" borderId="0" xfId="29" applyFont="1" applyAlignment="1">
      <alignment vertical="center"/>
    </xf>
    <xf numFmtId="0" fontId="37" fillId="0" borderId="0" xfId="29" applyFont="1" applyAlignment="1">
      <alignment horizontal="center" vertical="center"/>
    </xf>
    <xf numFmtId="0" fontId="37" fillId="0" borderId="8" xfId="29" applyFont="1" applyBorder="1" applyAlignment="1">
      <alignment vertical="center" shrinkToFit="1"/>
    </xf>
    <xf numFmtId="0" fontId="37" fillId="0" borderId="9" xfId="29" applyFont="1" applyBorder="1" applyAlignment="1">
      <alignment vertical="center" shrinkToFit="1"/>
    </xf>
    <xf numFmtId="0" fontId="37" fillId="0" borderId="10" xfId="29" applyFont="1" applyBorder="1" applyAlignment="1">
      <alignment horizontal="centerContinuous" vertical="center"/>
    </xf>
    <xf numFmtId="0" fontId="37" fillId="0" borderId="11" xfId="29" applyFont="1" applyBorder="1" applyAlignment="1">
      <alignment horizontal="centerContinuous" vertical="center"/>
    </xf>
    <xf numFmtId="0" fontId="37" fillId="0" borderId="12" xfId="29" applyFont="1" applyBorder="1" applyAlignment="1">
      <alignment horizontal="centerContinuous" vertical="center" shrinkToFit="1"/>
    </xf>
    <xf numFmtId="0" fontId="37" fillId="0" borderId="11" xfId="29" applyFont="1" applyBorder="1" applyAlignment="1">
      <alignment horizontal="centerContinuous" vertical="center" shrinkToFit="1"/>
    </xf>
    <xf numFmtId="0" fontId="37" fillId="0" borderId="10" xfId="29" applyFont="1" applyBorder="1" applyAlignment="1">
      <alignment horizontal="centerContinuous" vertical="center" shrinkToFit="1"/>
    </xf>
    <xf numFmtId="0" fontId="37" fillId="0" borderId="8" xfId="29" applyFont="1" applyBorder="1" applyAlignment="1">
      <alignment horizontal="centerContinuous" vertical="center" shrinkToFit="1"/>
    </xf>
    <xf numFmtId="0" fontId="37" fillId="0" borderId="9" xfId="29" applyFont="1" applyBorder="1" applyAlignment="1">
      <alignment horizontal="centerContinuous" vertical="center" shrinkToFit="1"/>
    </xf>
    <xf numFmtId="0" fontId="37" fillId="0" borderId="12" xfId="29" applyFont="1" applyBorder="1" applyAlignment="1">
      <alignment vertical="center" shrinkToFit="1"/>
    </xf>
    <xf numFmtId="0" fontId="37" fillId="0" borderId="10" xfId="29" applyFont="1" applyBorder="1" applyAlignment="1">
      <alignment vertical="center" shrinkToFit="1"/>
    </xf>
    <xf numFmtId="0" fontId="37" fillId="0" borderId="0" xfId="29" applyFont="1" applyAlignment="1">
      <alignment horizontal="centerContinuous" vertical="center" shrinkToFit="1"/>
    </xf>
    <xf numFmtId="0" fontId="37" fillId="0" borderId="8" xfId="29" applyFont="1" applyBorder="1" applyAlignment="1">
      <alignment horizontal="centerContinuous" vertical="center"/>
    </xf>
    <xf numFmtId="0" fontId="37" fillId="0" borderId="13" xfId="29" applyFont="1" applyBorder="1" applyAlignment="1">
      <alignment vertical="center" shrinkToFit="1"/>
    </xf>
    <xf numFmtId="0" fontId="37" fillId="0" borderId="14" xfId="29" applyFont="1" applyBorder="1" applyAlignment="1">
      <alignment vertical="center" shrinkToFit="1"/>
    </xf>
    <xf numFmtId="0" fontId="37" fillId="0" borderId="13" xfId="29" applyFont="1" applyBorder="1" applyAlignment="1">
      <alignment horizontal="centerContinuous" vertical="center" shrinkToFit="1"/>
    </xf>
    <xf numFmtId="0" fontId="37" fillId="0" borderId="14" xfId="29" applyFont="1" applyBorder="1" applyAlignment="1">
      <alignment horizontal="centerContinuous" vertical="center"/>
    </xf>
    <xf numFmtId="0" fontId="37" fillId="0" borderId="14" xfId="29" applyFont="1" applyBorder="1" applyAlignment="1">
      <alignment horizontal="centerContinuous" vertical="center" shrinkToFit="1"/>
    </xf>
    <xf numFmtId="0" fontId="37" fillId="0" borderId="15" xfId="29" applyFont="1" applyBorder="1" applyAlignment="1">
      <alignment horizontal="centerContinuous" vertical="center" shrinkToFit="1"/>
    </xf>
    <xf numFmtId="0" fontId="37" fillId="0" borderId="13" xfId="29" applyFont="1" applyBorder="1" applyAlignment="1">
      <alignment vertical="center"/>
    </xf>
    <xf numFmtId="0" fontId="37" fillId="0" borderId="14" xfId="29" applyFont="1" applyBorder="1" applyAlignment="1">
      <alignment vertical="center"/>
    </xf>
    <xf numFmtId="0" fontId="37" fillId="0" borderId="14" xfId="29" applyFont="1" applyBorder="1" applyAlignment="1">
      <alignment horizontal="center" vertical="center"/>
    </xf>
    <xf numFmtId="0" fontId="37" fillId="0" borderId="15" xfId="29" applyFont="1" applyBorder="1" applyAlignment="1">
      <alignment horizontal="center" vertical="center" shrinkToFit="1"/>
    </xf>
    <xf numFmtId="0" fontId="37" fillId="0" borderId="13" xfId="29" applyFont="1" applyBorder="1" applyAlignment="1">
      <alignment horizontal="center" vertical="center"/>
    </xf>
    <xf numFmtId="0" fontId="37" fillId="0" borderId="16" xfId="29" applyFont="1" applyBorder="1" applyAlignment="1">
      <alignment horizontal="center" vertical="center" shrinkToFit="1"/>
    </xf>
    <xf numFmtId="0" fontId="37" fillId="0" borderId="17" xfId="29" applyFont="1" applyBorder="1" applyAlignment="1">
      <alignment horizontal="center" vertical="center" shrinkToFit="1"/>
    </xf>
    <xf numFmtId="0" fontId="37" fillId="0" borderId="18" xfId="29" applyFont="1" applyBorder="1" applyAlignment="1">
      <alignment horizontal="center" vertical="center" shrinkToFit="1"/>
    </xf>
    <xf numFmtId="193" fontId="37" fillId="0" borderId="0" xfId="24" applyNumberFormat="1" applyFont="1" applyAlignment="1">
      <alignment horizontal="right" vertical="center"/>
    </xf>
    <xf numFmtId="0" fontId="37" fillId="0" borderId="0" xfId="29" applyFont="1" applyAlignment="1">
      <alignment vertical="top"/>
    </xf>
    <xf numFmtId="0" fontId="42" fillId="0" borderId="0" xfId="29" applyFont="1" applyAlignment="1">
      <alignment vertical="center"/>
    </xf>
    <xf numFmtId="0" fontId="37" fillId="0" borderId="0" xfId="29" applyFont="1" applyAlignment="1">
      <alignment horizontal="right"/>
    </xf>
    <xf numFmtId="0" fontId="37" fillId="0" borderId="0" xfId="29" applyFont="1"/>
    <xf numFmtId="0" fontId="37" fillId="0" borderId="0" xfId="29" applyFont="1" applyAlignment="1">
      <alignment horizontal="left"/>
    </xf>
    <xf numFmtId="192" fontId="42" fillId="0" borderId="0" xfId="0" applyNumberFormat="1" applyFont="1" applyAlignment="1">
      <alignment horizontal="left"/>
    </xf>
    <xf numFmtId="0" fontId="38" fillId="0" borderId="0" xfId="29" applyFont="1"/>
    <xf numFmtId="0" fontId="37" fillId="0" borderId="12" xfId="29" applyFont="1" applyBorder="1" applyAlignment="1">
      <alignment horizontal="center" vertical="center"/>
    </xf>
    <xf numFmtId="0" fontId="37" fillId="0" borderId="11" xfId="29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distributed"/>
    </xf>
    <xf numFmtId="0" fontId="37" fillId="0" borderId="15" xfId="0" applyFont="1" applyBorder="1" applyAlignment="1">
      <alignment horizontal="centerContinuous" vertical="center"/>
    </xf>
    <xf numFmtId="0" fontId="37" fillId="0" borderId="14" xfId="0" applyFont="1" applyBorder="1" applyAlignment="1">
      <alignment horizontal="centerContinuous" vertical="center"/>
    </xf>
    <xf numFmtId="0" fontId="37" fillId="0" borderId="25" xfId="0" applyFont="1" applyBorder="1" applyAlignment="1">
      <alignment horizontal="centerContinuous" vertical="center"/>
    </xf>
    <xf numFmtId="0" fontId="38" fillId="0" borderId="12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Continuous" vertical="center" wrapText="1"/>
    </xf>
    <xf numFmtId="0" fontId="37" fillId="0" borderId="13" xfId="0" applyFont="1" applyBorder="1" applyAlignment="1">
      <alignment horizontal="centerContinuous" vertical="center" wrapText="1"/>
    </xf>
    <xf numFmtId="0" fontId="37" fillId="0" borderId="23" xfId="0" applyFont="1" applyBorder="1" applyAlignment="1">
      <alignment horizontal="center" vertical="center"/>
    </xf>
    <xf numFmtId="184" fontId="37" fillId="0" borderId="0" xfId="6" applyFont="1" applyBorder="1" applyAlignment="1">
      <alignment horizontal="right" vertical="center"/>
    </xf>
    <xf numFmtId="0" fontId="37" fillId="0" borderId="0" xfId="4" applyNumberFormat="1" applyFont="1" applyBorder="1" applyAlignment="1">
      <alignment horizontal="right" vertical="center"/>
    </xf>
    <xf numFmtId="186" fontId="37" fillId="0" borderId="0" xfId="6" applyNumberFormat="1" applyFont="1" applyBorder="1" applyAlignment="1">
      <alignment horizontal="right" vertical="center"/>
    </xf>
    <xf numFmtId="0" fontId="37" fillId="0" borderId="0" xfId="6" applyNumberFormat="1" applyFont="1" applyBorder="1" applyAlignment="1">
      <alignment horizontal="right" vertical="center"/>
    </xf>
    <xf numFmtId="184" fontId="37" fillId="0" borderId="0" xfId="6" quotePrefix="1" applyFont="1" applyBorder="1" applyAlignment="1">
      <alignment horizontal="right" vertical="center"/>
    </xf>
    <xf numFmtId="184" fontId="37" fillId="0" borderId="9" xfId="6" quotePrefix="1" applyFont="1" applyBorder="1" applyAlignment="1">
      <alignment horizontal="right" vertical="center"/>
    </xf>
    <xf numFmtId="0" fontId="37" fillId="0" borderId="9" xfId="18" quotePrefix="1" applyFont="1" applyBorder="1" applyAlignment="1">
      <alignment horizontal="center" vertical="center"/>
    </xf>
    <xf numFmtId="0" fontId="37" fillId="0" borderId="8" xfId="18" quotePrefix="1" applyFont="1" applyBorder="1" applyAlignment="1">
      <alignment horizontal="center" vertical="center"/>
    </xf>
    <xf numFmtId="0" fontId="37" fillId="0" borderId="0" xfId="18" quotePrefix="1" applyFont="1" applyAlignment="1">
      <alignment horizontal="center" vertical="center"/>
    </xf>
    <xf numFmtId="184" fontId="37" fillId="0" borderId="8" xfId="6" applyFont="1" applyBorder="1" applyAlignment="1">
      <alignment horizontal="right" vertical="center"/>
    </xf>
    <xf numFmtId="184" fontId="42" fillId="0" borderId="0" xfId="6" applyFont="1" applyBorder="1" applyAlignment="1">
      <alignment horizontal="right" vertical="center"/>
    </xf>
    <xf numFmtId="184" fontId="42" fillId="0" borderId="0" xfId="6" quotePrefix="1" applyFont="1" applyBorder="1" applyAlignment="1">
      <alignment horizontal="right" vertical="center"/>
    </xf>
    <xf numFmtId="184" fontId="42" fillId="0" borderId="9" xfId="6" quotePrefix="1" applyFont="1" applyBorder="1" applyAlignment="1">
      <alignment horizontal="right" vertical="center"/>
    </xf>
    <xf numFmtId="0" fontId="37" fillId="0" borderId="20" xfId="0" applyFont="1" applyBorder="1" applyAlignment="1">
      <alignment horizontal="centerContinuous" vertical="center"/>
    </xf>
    <xf numFmtId="184" fontId="37" fillId="0" borderId="20" xfId="10" applyFont="1" applyBorder="1" applyAlignment="1">
      <alignment horizontal="center" vertical="center"/>
    </xf>
    <xf numFmtId="0" fontId="37" fillId="0" borderId="22" xfId="0" applyFont="1" applyBorder="1" applyAlignment="1">
      <alignment horizontal="left" vertical="center"/>
    </xf>
    <xf numFmtId="0" fontId="37" fillId="0" borderId="22" xfId="0" applyFont="1" applyBorder="1"/>
    <xf numFmtId="184" fontId="37" fillId="0" borderId="13" xfId="10" applyFont="1" applyBorder="1" applyAlignment="1">
      <alignment horizontal="left" vertical="center"/>
    </xf>
    <xf numFmtId="0" fontId="37" fillId="0" borderId="0" xfId="0" quotePrefix="1" applyFont="1" applyAlignment="1">
      <alignment horizontal="center" vertical="center"/>
    </xf>
    <xf numFmtId="184" fontId="37" fillId="0" borderId="8" xfId="3" applyFont="1" applyFill="1" applyBorder="1" applyAlignment="1">
      <alignment horizontal="right" vertical="center"/>
    </xf>
    <xf numFmtId="186" fontId="37" fillId="0" borderId="0" xfId="3" applyNumberFormat="1" applyFont="1" applyFill="1" applyBorder="1" applyAlignment="1">
      <alignment horizontal="right" vertical="center"/>
    </xf>
    <xf numFmtId="185" fontId="37" fillId="0" borderId="0" xfId="3" applyNumberFormat="1" applyFont="1" applyFill="1" applyBorder="1" applyAlignment="1">
      <alignment horizontal="right" vertical="center"/>
    </xf>
    <xf numFmtId="4" fontId="37" fillId="0" borderId="0" xfId="0" applyNumberFormat="1" applyFont="1" applyAlignment="1">
      <alignment horizontal="right" vertical="center"/>
    </xf>
    <xf numFmtId="4" fontId="37" fillId="0" borderId="0" xfId="0" applyNumberFormat="1" applyFont="1" applyAlignment="1">
      <alignment horizontal="right"/>
    </xf>
    <xf numFmtId="0" fontId="39" fillId="0" borderId="0" xfId="0" applyFont="1" applyAlignment="1">
      <alignment horizontal="right"/>
    </xf>
    <xf numFmtId="0" fontId="37" fillId="0" borderId="22" xfId="0" applyFont="1" applyBorder="1" applyAlignment="1">
      <alignment horizontal="center" vertical="center" shrinkToFit="1"/>
    </xf>
    <xf numFmtId="184" fontId="37" fillId="0" borderId="0" xfId="24" applyNumberFormat="1" applyFont="1" applyAlignment="1">
      <alignment horizontal="right" vertical="center"/>
    </xf>
    <xf numFmtId="184" fontId="37" fillId="0" borderId="0" xfId="27" applyNumberFormat="1" applyFont="1" applyAlignment="1">
      <alignment horizontal="right" vertical="center"/>
    </xf>
    <xf numFmtId="184" fontId="37" fillId="0" borderId="0" xfId="22" quotePrefix="1" applyNumberFormat="1" applyFont="1" applyAlignment="1">
      <alignment horizontal="right" vertical="center"/>
    </xf>
    <xf numFmtId="184" fontId="37" fillId="0" borderId="0" xfId="3" applyFont="1" applyFill="1" applyBorder="1" applyAlignment="1">
      <alignment horizontal="right" vertical="center"/>
    </xf>
    <xf numFmtId="184" fontId="37" fillId="0" borderId="0" xfId="3" applyFont="1" applyFill="1" applyBorder="1" applyAlignment="1">
      <alignment vertical="center"/>
    </xf>
    <xf numFmtId="185" fontId="37" fillId="0" borderId="0" xfId="3" applyNumberFormat="1" applyFont="1" applyFill="1" applyBorder="1" applyAlignment="1">
      <alignment vertical="center"/>
    </xf>
    <xf numFmtId="184" fontId="42" fillId="0" borderId="15" xfId="3" applyFont="1" applyFill="1" applyBorder="1" applyAlignment="1">
      <alignment horizontal="right" vertical="center"/>
    </xf>
    <xf numFmtId="184" fontId="37" fillId="0" borderId="15" xfId="3" applyFont="1" applyFill="1" applyBorder="1" applyAlignment="1">
      <alignment horizontal="right" vertical="center"/>
    </xf>
    <xf numFmtId="0" fontId="37" fillId="0" borderId="22" xfId="0" applyFont="1" applyBorder="1" applyAlignment="1">
      <alignment horizontal="centerContinuous" vertical="center" shrinkToFit="1"/>
    </xf>
    <xf numFmtId="1" fontId="43" fillId="0" borderId="0" xfId="28" applyNumberFormat="1" applyFont="1" applyAlignment="1">
      <alignment vertical="top"/>
    </xf>
    <xf numFmtId="1" fontId="37" fillId="0" borderId="19" xfId="28" applyNumberFormat="1" applyFont="1" applyBorder="1" applyAlignment="1">
      <alignment horizontal="left"/>
    </xf>
    <xf numFmtId="1" fontId="37" fillId="0" borderId="19" xfId="28" applyNumberFormat="1" applyFont="1" applyBorder="1"/>
    <xf numFmtId="1" fontId="37" fillId="0" borderId="19" xfId="28" applyNumberFormat="1" applyFont="1" applyBorder="1" applyAlignment="1">
      <alignment horizontal="right"/>
    </xf>
    <xf numFmtId="1" fontId="37" fillId="0" borderId="0" xfId="28" applyNumberFormat="1" applyFont="1"/>
    <xf numFmtId="0" fontId="37" fillId="0" borderId="20" xfId="0" applyFont="1" applyBorder="1" applyAlignment="1">
      <alignment horizontal="center" vertical="center" shrinkToFit="1"/>
    </xf>
    <xf numFmtId="1" fontId="37" fillId="0" borderId="20" xfId="28" applyNumberFormat="1" applyFont="1" applyBorder="1" applyAlignment="1">
      <alignment horizontal="center" vertical="center" shrinkToFit="1"/>
    </xf>
    <xf numFmtId="1" fontId="37" fillId="0" borderId="20" xfId="28" applyNumberFormat="1" applyFont="1" applyBorder="1" applyAlignment="1">
      <alignment horizontal="centerContinuous" vertical="center" shrinkToFit="1"/>
    </xf>
    <xf numFmtId="1" fontId="37" fillId="0" borderId="30" xfId="28" applyNumberFormat="1" applyFont="1" applyBorder="1" applyAlignment="1">
      <alignment horizontal="centerContinuous" vertical="center" shrinkToFit="1"/>
    </xf>
    <xf numFmtId="0" fontId="37" fillId="0" borderId="30" xfId="0" applyFont="1" applyBorder="1" applyAlignment="1">
      <alignment horizontal="centerContinuous" vertical="center" shrinkToFit="1"/>
    </xf>
    <xf numFmtId="1" fontId="37" fillId="0" borderId="15" xfId="28" applyNumberFormat="1" applyFont="1" applyBorder="1" applyAlignment="1">
      <alignment horizontal="centerContinuous" vertical="center" shrinkToFit="1"/>
    </xf>
    <xf numFmtId="1" fontId="37" fillId="0" borderId="20" xfId="28" applyNumberFormat="1" applyFont="1" applyBorder="1" applyAlignment="1">
      <alignment horizontal="centerContinuous" vertical="distributed" shrinkToFit="1"/>
    </xf>
    <xf numFmtId="1" fontId="37" fillId="0" borderId="0" xfId="28" applyNumberFormat="1" applyFont="1" applyAlignment="1">
      <alignment horizontal="center" shrinkToFit="1"/>
    </xf>
    <xf numFmtId="1" fontId="37" fillId="0" borderId="22" xfId="28" applyNumberFormat="1" applyFont="1" applyBorder="1" applyAlignment="1">
      <alignment horizontal="center" vertical="center" shrinkToFit="1"/>
    </xf>
    <xf numFmtId="1" fontId="37" fillId="0" borderId="22" xfId="28" applyNumberFormat="1" applyFont="1" applyBorder="1" applyAlignment="1">
      <alignment horizontal="left" vertical="center" shrinkToFit="1"/>
    </xf>
    <xf numFmtId="1" fontId="37" fillId="0" borderId="22" xfId="28" applyNumberFormat="1" applyFont="1" applyBorder="1" applyAlignment="1">
      <alignment horizontal="centerContinuous" vertical="center" shrinkToFit="1"/>
    </xf>
    <xf numFmtId="1" fontId="37" fillId="0" borderId="8" xfId="28" applyNumberFormat="1" applyFont="1" applyBorder="1" applyAlignment="1">
      <alignment horizontal="centerContinuous" vertical="center" shrinkToFit="1"/>
    </xf>
    <xf numFmtId="1" fontId="37" fillId="0" borderId="21" xfId="28" applyNumberFormat="1" applyFont="1" applyBorder="1" applyAlignment="1">
      <alignment horizontal="centerContinuous" vertical="center" shrinkToFit="1"/>
    </xf>
    <xf numFmtId="0" fontId="37" fillId="0" borderId="21" xfId="0" applyFont="1" applyBorder="1" applyAlignment="1">
      <alignment horizontal="centerContinuous" vertical="center" shrinkToFit="1"/>
    </xf>
    <xf numFmtId="1" fontId="37" fillId="0" borderId="21" xfId="28" applyNumberFormat="1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left" vertical="center" shrinkToFit="1"/>
    </xf>
    <xf numFmtId="0" fontId="37" fillId="0" borderId="23" xfId="0" applyFont="1" applyBorder="1" applyAlignment="1">
      <alignment horizontal="center" vertical="center" shrinkToFit="1"/>
    </xf>
    <xf numFmtId="1" fontId="37" fillId="0" borderId="23" xfId="28" applyNumberFormat="1" applyFont="1" applyBorder="1" applyAlignment="1">
      <alignment horizontal="center" vertical="center" shrinkToFit="1"/>
    </xf>
    <xf numFmtId="1" fontId="37" fillId="0" borderId="23" xfId="28" applyNumberFormat="1" applyFont="1" applyBorder="1" applyAlignment="1">
      <alignment horizontal="centerContinuous" vertical="center" shrinkToFit="1"/>
    </xf>
    <xf numFmtId="1" fontId="37" fillId="0" borderId="9" xfId="28" quotePrefix="1" applyNumberFormat="1" applyFont="1" applyBorder="1" applyAlignment="1">
      <alignment horizontal="center" vertical="center"/>
    </xf>
    <xf numFmtId="3" fontId="37" fillId="0" borderId="0" xfId="28" applyNumberFormat="1" applyFont="1" applyAlignment="1">
      <alignment horizontal="right" vertical="center"/>
    </xf>
    <xf numFmtId="1" fontId="37" fillId="0" borderId="8" xfId="28" quotePrefix="1" applyNumberFormat="1" applyFont="1" applyBorder="1" applyAlignment="1">
      <alignment horizontal="center" vertical="center"/>
    </xf>
    <xf numFmtId="41" fontId="37" fillId="0" borderId="0" xfId="21" applyNumberFormat="1" applyFont="1" applyAlignment="1">
      <alignment horizontal="right" vertical="center"/>
    </xf>
    <xf numFmtId="41" fontId="37" fillId="0" borderId="0" xfId="28" applyNumberFormat="1" applyFont="1" applyAlignment="1">
      <alignment horizontal="right" vertical="center"/>
    </xf>
    <xf numFmtId="1" fontId="37" fillId="0" borderId="0" xfId="28" quotePrefix="1" applyNumberFormat="1" applyFont="1" applyAlignment="1">
      <alignment horizontal="center" vertical="center"/>
    </xf>
    <xf numFmtId="184" fontId="37" fillId="0" borderId="8" xfId="21" applyNumberFormat="1" applyFont="1" applyBorder="1" applyAlignment="1">
      <alignment horizontal="right" vertical="center"/>
    </xf>
    <xf numFmtId="41" fontId="37" fillId="0" borderId="0" xfId="21" quotePrefix="1" applyNumberFormat="1" applyFont="1" applyAlignment="1">
      <alignment horizontal="right" vertical="center"/>
    </xf>
    <xf numFmtId="1" fontId="42" fillId="0" borderId="0" xfId="28" applyNumberFormat="1" applyFont="1"/>
    <xf numFmtId="1" fontId="37" fillId="0" borderId="0" xfId="28" applyNumberFormat="1" applyFont="1" applyAlignment="1">
      <alignment vertical="center"/>
    </xf>
    <xf numFmtId="3" fontId="37" fillId="0" borderId="0" xfId="28" applyNumberFormat="1" applyFont="1" applyAlignment="1">
      <alignment horizontal="centerContinuous" vertical="center"/>
    </xf>
    <xf numFmtId="1" fontId="37" fillId="0" borderId="0" xfId="28" applyNumberFormat="1" applyFont="1" applyAlignment="1">
      <alignment horizontal="left" vertical="center"/>
    </xf>
    <xf numFmtId="1" fontId="38" fillId="0" borderId="0" xfId="28" applyNumberFormat="1" applyFont="1"/>
    <xf numFmtId="184" fontId="37" fillId="0" borderId="25" xfId="10" applyFont="1" applyBorder="1" applyAlignment="1">
      <alignment horizontal="center" vertical="center"/>
    </xf>
    <xf numFmtId="184" fontId="37" fillId="0" borderId="8" xfId="1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 shrinkToFit="1"/>
    </xf>
    <xf numFmtId="0" fontId="37" fillId="0" borderId="12" xfId="0" applyFont="1" applyBorder="1" applyAlignment="1">
      <alignment horizontal="center" vertical="center"/>
    </xf>
    <xf numFmtId="0" fontId="47" fillId="0" borderId="0" xfId="0" applyFont="1" applyAlignment="1">
      <alignment horizontal="left" vertical="top"/>
    </xf>
    <xf numFmtId="0" fontId="47" fillId="0" borderId="0" xfId="0" applyFont="1" applyAlignment="1">
      <alignment vertical="top"/>
    </xf>
    <xf numFmtId="0" fontId="43" fillId="0" borderId="0" xfId="0" applyFont="1" applyAlignment="1">
      <alignment horizontal="left"/>
    </xf>
    <xf numFmtId="0" fontId="43" fillId="0" borderId="0" xfId="0" applyFont="1"/>
    <xf numFmtId="184" fontId="37" fillId="0" borderId="22" xfId="10" applyFont="1" applyBorder="1" applyAlignment="1">
      <alignment horizontal="center" vertical="center" shrinkToFit="1"/>
    </xf>
    <xf numFmtId="0" fontId="37" fillId="0" borderId="10" xfId="0" applyFont="1" applyBorder="1" applyAlignment="1">
      <alignment horizontal="centerContinuous" vertical="center"/>
    </xf>
    <xf numFmtId="0" fontId="39" fillId="0" borderId="22" xfId="0" applyFont="1" applyBorder="1" applyAlignment="1">
      <alignment horizontal="left"/>
    </xf>
    <xf numFmtId="0" fontId="38" fillId="0" borderId="13" xfId="0" applyFont="1" applyBorder="1" applyAlignment="1">
      <alignment horizontal="center" vertical="center" wrapText="1"/>
    </xf>
    <xf numFmtId="184" fontId="37" fillId="0" borderId="9" xfId="3" applyFont="1" applyBorder="1" applyAlignment="1">
      <alignment horizontal="right" vertical="center"/>
    </xf>
    <xf numFmtId="0" fontId="37" fillId="0" borderId="0" xfId="0" quotePrefix="1" applyFont="1" applyAlignment="1">
      <alignment horizontal="centerContinuous" vertical="center"/>
    </xf>
    <xf numFmtId="0" fontId="37" fillId="0" borderId="9" xfId="0" quotePrefix="1" applyFont="1" applyBorder="1" applyAlignment="1">
      <alignment horizontal="centerContinuous" vertical="center"/>
    </xf>
    <xf numFmtId="0" fontId="40" fillId="0" borderId="0" xfId="0" applyFont="1"/>
    <xf numFmtId="0" fontId="42" fillId="0" borderId="0" xfId="23" applyFont="1" applyAlignment="1">
      <alignment vertical="center" shrinkToFit="1"/>
    </xf>
    <xf numFmtId="184" fontId="42" fillId="0" borderId="0" xfId="3" applyFont="1" applyFill="1" applyBorder="1" applyAlignment="1">
      <alignment horizontal="right" vertical="center"/>
    </xf>
    <xf numFmtId="184" fontId="38" fillId="0" borderId="8" xfId="3" applyFont="1" applyFill="1" applyBorder="1" applyAlignment="1">
      <alignment horizontal="center" vertical="center" shrinkToFit="1"/>
    </xf>
    <xf numFmtId="38" fontId="38" fillId="0" borderId="8" xfId="3" applyNumberFormat="1" applyFont="1" applyFill="1" applyBorder="1" applyAlignment="1">
      <alignment horizontal="center" vertical="center" shrinkToFit="1"/>
    </xf>
    <xf numFmtId="184" fontId="37" fillId="0" borderId="13" xfId="3" applyFont="1" applyFill="1" applyBorder="1" applyAlignment="1">
      <alignment horizontal="right" vertical="center"/>
    </xf>
    <xf numFmtId="38" fontId="38" fillId="0" borderId="13" xfId="3" applyNumberFormat="1" applyFont="1" applyFill="1" applyBorder="1" applyAlignment="1">
      <alignment horizontal="center" vertical="center" shrinkToFit="1"/>
    </xf>
    <xf numFmtId="0" fontId="30" fillId="0" borderId="11" xfId="0" applyFont="1" applyBorder="1" applyAlignment="1">
      <alignment horizontal="center" vertical="center"/>
    </xf>
    <xf numFmtId="3" fontId="48" fillId="0" borderId="12" xfId="17" applyNumberFormat="1" applyFont="1" applyBorder="1" applyAlignment="1">
      <alignment horizontal="center" vertical="center"/>
    </xf>
    <xf numFmtId="3" fontId="48" fillId="0" borderId="10" xfId="23" applyNumberFormat="1" applyFont="1" applyBorder="1" applyAlignment="1">
      <alignment horizontal="center" vertical="center"/>
    </xf>
    <xf numFmtId="3" fontId="48" fillId="0" borderId="10" xfId="17" applyNumberFormat="1" applyFont="1" applyBorder="1" applyAlignment="1">
      <alignment horizontal="center" vertical="center"/>
    </xf>
    <xf numFmtId="3" fontId="48" fillId="0" borderId="11" xfId="16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 shrinkToFit="1"/>
    </xf>
    <xf numFmtId="0" fontId="49" fillId="0" borderId="0" xfId="0" applyFont="1" applyAlignment="1">
      <alignment vertical="center"/>
    </xf>
    <xf numFmtId="0" fontId="49" fillId="0" borderId="0" xfId="0" applyFont="1" applyAlignment="1">
      <alignment horizontal="right" vertical="center"/>
    </xf>
    <xf numFmtId="3" fontId="38" fillId="0" borderId="0" xfId="15" applyNumberFormat="1" applyFont="1" applyAlignment="1">
      <alignment horizontal="right"/>
    </xf>
    <xf numFmtId="3" fontId="38" fillId="0" borderId="15" xfId="15" applyNumberFormat="1" applyFont="1" applyBorder="1" applyAlignment="1">
      <alignment horizontal="right"/>
    </xf>
    <xf numFmtId="0" fontId="37" fillId="0" borderId="0" xfId="23" applyFont="1" applyAlignment="1">
      <alignment vertical="center" shrinkToFit="1"/>
    </xf>
    <xf numFmtId="0" fontId="30" fillId="0" borderId="27" xfId="0" applyFont="1" applyBorder="1" applyAlignment="1">
      <alignment horizontal="center" vertical="center" wrapText="1"/>
    </xf>
    <xf numFmtId="0" fontId="37" fillId="0" borderId="13" xfId="23" applyFont="1" applyBorder="1" applyAlignment="1">
      <alignment horizontal="center" vertical="center" wrapText="1"/>
    </xf>
    <xf numFmtId="0" fontId="43" fillId="0" borderId="0" xfId="23" applyFont="1" applyAlignment="1">
      <alignment vertical="top"/>
    </xf>
    <xf numFmtId="0" fontId="37" fillId="0" borderId="19" xfId="23" applyFont="1" applyBorder="1"/>
    <xf numFmtId="0" fontId="37" fillId="0" borderId="19" xfId="23" applyFont="1" applyBorder="1" applyAlignment="1">
      <alignment horizontal="center"/>
    </xf>
    <xf numFmtId="0" fontId="37" fillId="0" borderId="19" xfId="23" applyFont="1" applyBorder="1" applyAlignment="1">
      <alignment horizontal="right"/>
    </xf>
    <xf numFmtId="0" fontId="37" fillId="0" borderId="0" xfId="23" applyFont="1"/>
    <xf numFmtId="0" fontId="37" fillId="0" borderId="12" xfId="23" applyFont="1" applyBorder="1" applyAlignment="1">
      <alignment horizontal="center" vertical="center"/>
    </xf>
    <xf numFmtId="184" fontId="37" fillId="0" borderId="0" xfId="3" applyFont="1" applyFill="1" applyBorder="1" applyAlignment="1">
      <alignment horizontal="right" vertical="center" shrinkToFit="1"/>
    </xf>
    <xf numFmtId="184" fontId="37" fillId="0" borderId="9" xfId="3" applyFont="1" applyFill="1" applyBorder="1" applyAlignment="1">
      <alignment horizontal="right" vertical="center" shrinkToFit="1"/>
    </xf>
    <xf numFmtId="0" fontId="37" fillId="0" borderId="9" xfId="10" applyNumberFormat="1" applyFont="1" applyBorder="1" applyAlignment="1">
      <alignment horizontal="center" vertical="center" shrinkToFit="1"/>
    </xf>
    <xf numFmtId="0" fontId="37" fillId="0" borderId="8" xfId="10" applyNumberFormat="1" applyFont="1" applyBorder="1" applyAlignment="1">
      <alignment horizontal="center" vertical="center" shrinkToFit="1"/>
    </xf>
    <xf numFmtId="184" fontId="37" fillId="0" borderId="8" xfId="3" applyFont="1" applyFill="1" applyBorder="1" applyAlignment="1">
      <alignment horizontal="right" vertical="center" shrinkToFit="1"/>
    </xf>
    <xf numFmtId="0" fontId="37" fillId="0" borderId="0" xfId="23" applyFont="1" applyAlignment="1">
      <alignment horizontal="right" vertical="center"/>
    </xf>
    <xf numFmtId="0" fontId="37" fillId="0" borderId="0" xfId="23" applyFont="1" applyAlignment="1">
      <alignment horizontal="center" vertical="center"/>
    </xf>
    <xf numFmtId="3" fontId="37" fillId="0" borderId="0" xfId="23" applyNumberFormat="1" applyFont="1" applyAlignment="1">
      <alignment vertical="center"/>
    </xf>
    <xf numFmtId="3" fontId="37" fillId="0" borderId="0" xfId="23" applyNumberFormat="1" applyFont="1" applyAlignment="1">
      <alignment horizontal="right" vertical="center"/>
    </xf>
    <xf numFmtId="0" fontId="39" fillId="0" borderId="0" xfId="23" applyFont="1"/>
    <xf numFmtId="0" fontId="39" fillId="0" borderId="0" xfId="23" applyFont="1" applyAlignment="1">
      <alignment horizontal="center"/>
    </xf>
    <xf numFmtId="0" fontId="39" fillId="0" borderId="0" xfId="23" applyFont="1" applyAlignment="1">
      <alignment horizontal="right"/>
    </xf>
    <xf numFmtId="196" fontId="42" fillId="0" borderId="15" xfId="3" applyNumberFormat="1" applyFont="1" applyFill="1" applyBorder="1" applyAlignment="1">
      <alignment horizontal="right" vertical="center"/>
    </xf>
    <xf numFmtId="184" fontId="37" fillId="0" borderId="0" xfId="21" applyNumberFormat="1" applyFont="1" applyAlignment="1">
      <alignment horizontal="right" vertical="center"/>
    </xf>
    <xf numFmtId="0" fontId="37" fillId="0" borderId="8" xfId="23" applyFont="1" applyBorder="1" applyAlignment="1">
      <alignment horizontal="center" vertical="center"/>
    </xf>
    <xf numFmtId="0" fontId="37" fillId="0" borderId="13" xfId="23" applyFont="1" applyBorder="1" applyAlignment="1">
      <alignment horizontal="center" vertical="center"/>
    </xf>
    <xf numFmtId="0" fontId="37" fillId="0" borderId="15" xfId="23" applyFont="1" applyBorder="1" applyAlignment="1">
      <alignment horizontal="center" vertical="center"/>
    </xf>
    <xf numFmtId="0" fontId="37" fillId="0" borderId="14" xfId="23" applyFont="1" applyBorder="1" applyAlignment="1">
      <alignment horizontal="center" vertical="center"/>
    </xf>
    <xf numFmtId="0" fontId="37" fillId="0" borderId="21" xfId="23" applyFont="1" applyBorder="1" applyAlignment="1">
      <alignment horizontal="center" vertical="center"/>
    </xf>
    <xf numFmtId="0" fontId="37" fillId="0" borderId="11" xfId="23" applyFont="1" applyBorder="1" applyAlignment="1">
      <alignment horizontal="center" vertical="center"/>
    </xf>
    <xf numFmtId="0" fontId="37" fillId="0" borderId="22" xfId="23" applyFont="1" applyBorder="1" applyAlignment="1">
      <alignment horizontal="center" vertical="center"/>
    </xf>
    <xf numFmtId="0" fontId="37" fillId="0" borderId="23" xfId="23" applyFont="1" applyBorder="1" applyAlignment="1">
      <alignment horizontal="center" vertical="center" wrapText="1"/>
    </xf>
    <xf numFmtId="0" fontId="37" fillId="0" borderId="0" xfId="23" applyFont="1" applyAlignment="1">
      <alignment horizontal="right"/>
    </xf>
    <xf numFmtId="3" fontId="37" fillId="0" borderId="26" xfId="23" applyNumberFormat="1" applyFont="1" applyBorder="1" applyAlignment="1">
      <alignment horizontal="centerContinuous" vertical="center"/>
    </xf>
    <xf numFmtId="200" fontId="37" fillId="0" borderId="26" xfId="23" applyNumberFormat="1" applyFont="1" applyBorder="1" applyAlignment="1">
      <alignment horizontal="centerContinuous" vertical="center"/>
    </xf>
    <xf numFmtId="200" fontId="37" fillId="0" borderId="31" xfId="23" applyNumberFormat="1" applyFont="1" applyBorder="1" applyAlignment="1">
      <alignment horizontal="centerContinuous" vertical="center"/>
    </xf>
    <xf numFmtId="3" fontId="37" fillId="0" borderId="25" xfId="23" applyNumberFormat="1" applyFont="1" applyBorder="1" applyAlignment="1">
      <alignment horizontal="centerContinuous" vertical="center"/>
    </xf>
    <xf numFmtId="0" fontId="37" fillId="0" borderId="12" xfId="23" applyFont="1" applyBorder="1" applyAlignment="1">
      <alignment horizontal="centerContinuous" vertical="center"/>
    </xf>
    <xf numFmtId="0" fontId="37" fillId="0" borderId="11" xfId="23" applyFont="1" applyBorder="1" applyAlignment="1">
      <alignment horizontal="centerContinuous" vertical="center"/>
    </xf>
    <xf numFmtId="0" fontId="37" fillId="0" borderId="12" xfId="23" applyFont="1" applyBorder="1" applyAlignment="1">
      <alignment horizontal="centerContinuous" vertical="center" wrapText="1"/>
    </xf>
    <xf numFmtId="0" fontId="37" fillId="0" borderId="11" xfId="23" applyFont="1" applyBorder="1" applyAlignment="1">
      <alignment horizontal="centerContinuous" vertical="center" wrapText="1"/>
    </xf>
    <xf numFmtId="0" fontId="37" fillId="0" borderId="10" xfId="23" applyFont="1" applyBorder="1" applyAlignment="1">
      <alignment horizontal="centerContinuous" vertical="center" wrapText="1"/>
    </xf>
    <xf numFmtId="0" fontId="37" fillId="0" borderId="10" xfId="23" applyFont="1" applyBorder="1" applyAlignment="1">
      <alignment horizontal="centerContinuous" vertical="center"/>
    </xf>
    <xf numFmtId="0" fontId="37" fillId="0" borderId="13" xfId="23" applyFont="1" applyBorder="1" applyAlignment="1">
      <alignment horizontal="centerContinuous" vertical="center"/>
    </xf>
    <xf numFmtId="0" fontId="37" fillId="0" borderId="14" xfId="23" applyFont="1" applyBorder="1" applyAlignment="1">
      <alignment horizontal="centerContinuous" vertical="center"/>
    </xf>
    <xf numFmtId="0" fontId="37" fillId="0" borderId="13" xfId="23" applyFont="1" applyBorder="1" applyAlignment="1">
      <alignment horizontal="centerContinuous" vertical="center" wrapText="1"/>
    </xf>
    <xf numFmtId="0" fontId="37" fillId="0" borderId="14" xfId="23" applyFont="1" applyBorder="1" applyAlignment="1">
      <alignment horizontal="centerContinuous" vertical="center" wrapText="1"/>
    </xf>
    <xf numFmtId="0" fontId="37" fillId="0" borderId="15" xfId="23" applyFont="1" applyBorder="1" applyAlignment="1">
      <alignment horizontal="centerContinuous" vertical="center"/>
    </xf>
    <xf numFmtId="0" fontId="37" fillId="0" borderId="15" xfId="23" applyFont="1" applyBorder="1" applyAlignment="1">
      <alignment horizontal="centerContinuous" vertical="center" wrapText="1"/>
    </xf>
    <xf numFmtId="0" fontId="37" fillId="0" borderId="8" xfId="23" applyFont="1" applyBorder="1" applyAlignment="1">
      <alignment horizontal="centerContinuous" vertical="center"/>
    </xf>
    <xf numFmtId="0" fontId="37" fillId="0" borderId="22" xfId="23" applyFont="1" applyBorder="1" applyAlignment="1">
      <alignment horizontal="centerContinuous" vertical="center"/>
    </xf>
    <xf numFmtId="0" fontId="37" fillId="0" borderId="0" xfId="23" applyFont="1" applyAlignment="1">
      <alignment horizontal="centerContinuous" vertical="center"/>
    </xf>
    <xf numFmtId="0" fontId="37" fillId="0" borderId="21" xfId="23" applyFont="1" applyBorder="1" applyAlignment="1">
      <alignment horizontal="centerContinuous" vertical="center"/>
    </xf>
    <xf numFmtId="0" fontId="37" fillId="0" borderId="13" xfId="23" applyFont="1" applyBorder="1" applyAlignment="1">
      <alignment horizontal="centerContinuous" vertical="center" shrinkToFit="1"/>
    </xf>
    <xf numFmtId="0" fontId="37" fillId="0" borderId="23" xfId="23" applyFont="1" applyBorder="1" applyAlignment="1">
      <alignment horizontal="centerContinuous" vertical="center" wrapText="1"/>
    </xf>
    <xf numFmtId="0" fontId="37" fillId="0" borderId="13" xfId="23" applyFont="1" applyBorder="1" applyAlignment="1">
      <alignment horizontal="center" vertical="center" shrinkToFit="1"/>
    </xf>
    <xf numFmtId="0" fontId="37" fillId="0" borderId="15" xfId="23" applyFont="1" applyBorder="1" applyAlignment="1">
      <alignment horizontal="centerContinuous" vertical="center" shrinkToFit="1"/>
    </xf>
    <xf numFmtId="0" fontId="37" fillId="0" borderId="0" xfId="23" quotePrefix="1" applyFont="1" applyAlignment="1">
      <alignment horizontal="center" vertical="center" shrinkToFit="1"/>
    </xf>
    <xf numFmtId="184" fontId="37" fillId="0" borderId="8" xfId="23" applyNumberFormat="1" applyFont="1" applyBorder="1" applyAlignment="1">
      <alignment vertical="center" shrinkToFit="1"/>
    </xf>
    <xf numFmtId="184" fontId="37" fillId="0" borderId="0" xfId="23" applyNumberFormat="1" applyFont="1" applyAlignment="1">
      <alignment vertical="center" shrinkToFit="1"/>
    </xf>
    <xf numFmtId="184" fontId="37" fillId="0" borderId="9" xfId="23" applyNumberFormat="1" applyFont="1" applyBorder="1" applyAlignment="1">
      <alignment vertical="center" shrinkToFit="1"/>
    </xf>
    <xf numFmtId="184" fontId="37" fillId="0" borderId="0" xfId="23" applyNumberFormat="1" applyFont="1" applyAlignment="1">
      <alignment horizontal="center" vertical="center" shrinkToFit="1"/>
    </xf>
    <xf numFmtId="184" fontId="37" fillId="0" borderId="0" xfId="3" applyFont="1" applyBorder="1" applyAlignment="1">
      <alignment horizontal="center" vertical="center" shrinkToFit="1"/>
    </xf>
    <xf numFmtId="184" fontId="37" fillId="0" borderId="9" xfId="3" applyFont="1" applyBorder="1" applyAlignment="1">
      <alignment horizontal="center" vertical="center" shrinkToFit="1"/>
    </xf>
    <xf numFmtId="0" fontId="38" fillId="0" borderId="0" xfId="23" applyFont="1" applyAlignment="1">
      <alignment vertical="center"/>
    </xf>
    <xf numFmtId="0" fontId="38" fillId="0" borderId="0" xfId="23" applyFont="1" applyAlignment="1">
      <alignment horizontal="center" vertical="center"/>
    </xf>
    <xf numFmtId="0" fontId="38" fillId="0" borderId="0" xfId="23" applyFont="1"/>
    <xf numFmtId="0" fontId="38" fillId="0" borderId="0" xfId="23" applyFont="1" applyAlignment="1">
      <alignment horizontal="center"/>
    </xf>
    <xf numFmtId="3" fontId="48" fillId="0" borderId="8" xfId="17" applyNumberFormat="1" applyFont="1" applyBorder="1" applyAlignment="1">
      <alignment horizontal="center" vertical="center"/>
    </xf>
    <xf numFmtId="3" fontId="48" fillId="0" borderId="0" xfId="23" applyNumberFormat="1" applyFont="1" applyAlignment="1">
      <alignment horizontal="center" vertical="center"/>
    </xf>
    <xf numFmtId="3" fontId="48" fillId="0" borderId="0" xfId="17" applyNumberFormat="1" applyFont="1" applyAlignment="1">
      <alignment horizontal="center" vertical="center"/>
    </xf>
    <xf numFmtId="3" fontId="48" fillId="0" borderId="9" xfId="16" applyNumberFormat="1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 shrinkToFit="1"/>
    </xf>
    <xf numFmtId="0" fontId="37" fillId="0" borderId="0" xfId="10" applyNumberFormat="1" applyFont="1" applyAlignment="1">
      <alignment horizontal="center" vertical="center" shrinkToFit="1"/>
    </xf>
    <xf numFmtId="43" fontId="42" fillId="0" borderId="0" xfId="7" quotePrefix="1" applyNumberFormat="1" applyFont="1" applyBorder="1" applyAlignment="1">
      <alignment horizontal="right" vertical="center" wrapText="1"/>
    </xf>
    <xf numFmtId="190" fontId="37" fillId="0" borderId="0" xfId="7" applyNumberFormat="1" applyFont="1" applyBorder="1" applyAlignment="1">
      <alignment horizontal="right" vertical="center" wrapText="1"/>
    </xf>
    <xf numFmtId="193" fontId="37" fillId="0" borderId="0" xfId="24" applyNumberFormat="1" applyFont="1" applyAlignment="1">
      <alignment vertical="center"/>
    </xf>
    <xf numFmtId="193" fontId="37" fillId="0" borderId="0" xfId="24" applyNumberFormat="1" applyFont="1" applyAlignment="1">
      <alignment vertical="center" wrapText="1"/>
    </xf>
    <xf numFmtId="193" fontId="37" fillId="0" borderId="0" xfId="26" applyNumberFormat="1" applyFont="1" applyAlignment="1">
      <alignment horizontal="right" vertical="center" wrapText="1"/>
    </xf>
    <xf numFmtId="41" fontId="49" fillId="0" borderId="0" xfId="23" applyNumberFormat="1" applyFont="1" applyAlignment="1">
      <alignment horizontal="center" vertical="center" wrapText="1"/>
    </xf>
    <xf numFmtId="198" fontId="48" fillId="0" borderId="0" xfId="24" applyNumberFormat="1" applyFont="1" applyAlignment="1">
      <alignment vertical="center"/>
    </xf>
    <xf numFmtId="199" fontId="48" fillId="0" borderId="0" xfId="24" applyNumberFormat="1" applyFont="1" applyAlignment="1">
      <alignment vertical="center"/>
    </xf>
    <xf numFmtId="191" fontId="48" fillId="0" borderId="0" xfId="24" applyNumberFormat="1" applyFont="1" applyAlignment="1">
      <alignment vertical="center"/>
    </xf>
    <xf numFmtId="41" fontId="30" fillId="0" borderId="0" xfId="24" quotePrefix="1" applyNumberFormat="1" applyFont="1" applyAlignment="1">
      <alignment horizontal="right" vertical="center"/>
    </xf>
    <xf numFmtId="41" fontId="48" fillId="0" borderId="0" xfId="24" applyNumberFormat="1" applyFont="1" applyAlignment="1">
      <alignment horizontal="right" vertical="center"/>
    </xf>
    <xf numFmtId="191" fontId="50" fillId="0" borderId="0" xfId="24" applyNumberFormat="1" applyFont="1" applyAlignment="1">
      <alignment horizontal="right" vertical="center"/>
    </xf>
    <xf numFmtId="191" fontId="50" fillId="0" borderId="9" xfId="24" applyNumberFormat="1" applyFont="1" applyBorder="1" applyAlignment="1">
      <alignment horizontal="right" vertical="center"/>
    </xf>
    <xf numFmtId="0" fontId="37" fillId="0" borderId="22" xfId="18" quotePrefix="1" applyFont="1" applyBorder="1" applyAlignment="1">
      <alignment horizontal="center" vertical="center"/>
    </xf>
    <xf numFmtId="41" fontId="50" fillId="0" borderId="0" xfId="24" applyNumberFormat="1" applyFont="1" applyAlignment="1">
      <alignment horizontal="right" vertical="center"/>
    </xf>
    <xf numFmtId="41" fontId="50" fillId="0" borderId="9" xfId="24" applyNumberFormat="1" applyFont="1" applyBorder="1" applyAlignment="1">
      <alignment horizontal="right" vertical="center"/>
    </xf>
    <xf numFmtId="184" fontId="37" fillId="0" borderId="9" xfId="3" applyFont="1" applyFill="1" applyBorder="1" applyAlignment="1">
      <alignment horizontal="right" vertical="center"/>
    </xf>
    <xf numFmtId="184" fontId="37" fillId="0" borderId="9" xfId="3" applyFont="1" applyFill="1" applyBorder="1" applyAlignment="1">
      <alignment vertical="center"/>
    </xf>
    <xf numFmtId="3" fontId="37" fillId="0" borderId="8" xfId="0" quotePrefix="1" applyNumberFormat="1" applyFont="1" applyBorder="1" applyAlignment="1">
      <alignment horizontal="right" vertical="center"/>
    </xf>
    <xf numFmtId="3" fontId="37" fillId="0" borderId="8" xfId="0" quotePrefix="1" applyNumberFormat="1" applyFont="1" applyBorder="1" applyAlignment="1">
      <alignment horizontal="right" vertical="center" wrapText="1"/>
    </xf>
    <xf numFmtId="193" fontId="37" fillId="0" borderId="0" xfId="26" applyNumberFormat="1" applyFont="1" applyAlignment="1">
      <alignment horizontal="right" vertical="center"/>
    </xf>
    <xf numFmtId="0" fontId="30" fillId="0" borderId="11" xfId="24" applyFont="1" applyBorder="1" applyAlignment="1">
      <alignment horizontal="center" vertical="center"/>
    </xf>
    <xf numFmtId="49" fontId="48" fillId="0" borderId="10" xfId="19" quotePrefix="1" applyNumberFormat="1" applyFont="1" applyFill="1" applyBorder="1" applyAlignment="1">
      <alignment horizontal="right" vertical="center"/>
    </xf>
    <xf numFmtId="49" fontId="48" fillId="0" borderId="10" xfId="19" applyNumberFormat="1" applyFont="1" applyFill="1" applyBorder="1" applyAlignment="1">
      <alignment horizontal="right" vertical="center"/>
    </xf>
    <xf numFmtId="0" fontId="30" fillId="0" borderId="12" xfId="24" applyFont="1" applyBorder="1" applyAlignment="1">
      <alignment horizontal="center" vertical="center"/>
    </xf>
    <xf numFmtId="49" fontId="51" fillId="0" borderId="15" xfId="19" quotePrefix="1" applyNumberFormat="1" applyFont="1" applyFill="1" applyBorder="1" applyAlignment="1">
      <alignment horizontal="right" vertical="center"/>
    </xf>
    <xf numFmtId="49" fontId="51" fillId="0" borderId="15" xfId="19" applyNumberFormat="1" applyFont="1" applyFill="1" applyBorder="1" applyAlignment="1">
      <alignment horizontal="right" vertical="center"/>
    </xf>
    <xf numFmtId="0" fontId="30" fillId="0" borderId="9" xfId="24" applyFont="1" applyBorder="1" applyAlignment="1">
      <alignment horizontal="center" vertical="center"/>
    </xf>
    <xf numFmtId="49" fontId="48" fillId="0" borderId="0" xfId="19" quotePrefix="1" applyNumberFormat="1" applyFont="1" applyFill="1" applyAlignment="1">
      <alignment horizontal="right" vertical="center"/>
    </xf>
    <xf numFmtId="49" fontId="48" fillId="0" borderId="0" xfId="19" applyNumberFormat="1" applyFont="1" applyFill="1" applyAlignment="1">
      <alignment horizontal="right" vertical="center"/>
    </xf>
    <xf numFmtId="0" fontId="30" fillId="0" borderId="8" xfId="24" applyFont="1" applyBorder="1" applyAlignment="1">
      <alignment horizontal="center" vertical="center"/>
    </xf>
    <xf numFmtId="0" fontId="31" fillId="0" borderId="14" xfId="24" applyFont="1" applyBorder="1" applyAlignment="1">
      <alignment horizontal="center" vertical="center"/>
    </xf>
    <xf numFmtId="195" fontId="37" fillId="0" borderId="0" xfId="3" applyNumberFormat="1" applyFont="1" applyFill="1" applyBorder="1" applyAlignment="1">
      <alignment horizontal="right" vertical="center"/>
    </xf>
    <xf numFmtId="196" fontId="37" fillId="0" borderId="0" xfId="3" applyNumberFormat="1" applyFont="1" applyFill="1" applyBorder="1" applyAlignment="1">
      <alignment horizontal="right" vertical="center"/>
    </xf>
    <xf numFmtId="196" fontId="37" fillId="0" borderId="9" xfId="3" applyNumberFormat="1" applyFont="1" applyFill="1" applyBorder="1" applyAlignment="1">
      <alignment horizontal="right" vertical="center"/>
    </xf>
    <xf numFmtId="196" fontId="42" fillId="0" borderId="14" xfId="3" applyNumberFormat="1" applyFont="1" applyFill="1" applyBorder="1" applyAlignment="1">
      <alignment horizontal="right" vertical="center"/>
    </xf>
    <xf numFmtId="0" fontId="40" fillId="0" borderId="13" xfId="0" applyFont="1" applyBorder="1" applyAlignment="1">
      <alignment horizontal="center" vertical="center"/>
    </xf>
    <xf numFmtId="184" fontId="37" fillId="0" borderId="0" xfId="10" applyFont="1" applyAlignment="1">
      <alignment horizontal="center" vertical="center"/>
    </xf>
    <xf numFmtId="184" fontId="37" fillId="0" borderId="15" xfId="10" applyFont="1" applyBorder="1" applyAlignment="1">
      <alignment horizontal="center" vertical="center"/>
    </xf>
    <xf numFmtId="184" fontId="42" fillId="0" borderId="15" xfId="23" applyNumberFormat="1" applyFont="1" applyBorder="1" applyAlignment="1">
      <alignment vertical="center" shrinkToFit="1"/>
    </xf>
    <xf numFmtId="184" fontId="42" fillId="0" borderId="15" xfId="23" applyNumberFormat="1" applyFont="1" applyBorder="1" applyAlignment="1">
      <alignment horizontal="center" vertical="center" shrinkToFit="1"/>
    </xf>
    <xf numFmtId="184" fontId="42" fillId="0" borderId="15" xfId="3" applyFont="1" applyFill="1" applyBorder="1" applyAlignment="1">
      <alignment horizontal="right" vertical="center" shrinkToFit="1"/>
    </xf>
    <xf numFmtId="197" fontId="42" fillId="0" borderId="15" xfId="23" applyNumberFormat="1" applyFont="1" applyBorder="1" applyAlignment="1">
      <alignment vertical="center" shrinkToFit="1"/>
    </xf>
    <xf numFmtId="197" fontId="37" fillId="0" borderId="0" xfId="23" applyNumberFormat="1" applyFont="1" applyAlignment="1">
      <alignment vertical="center" shrinkToFit="1"/>
    </xf>
    <xf numFmtId="0" fontId="37" fillId="0" borderId="9" xfId="23" quotePrefix="1" applyFont="1" applyBorder="1" applyAlignment="1">
      <alignment horizontal="center" vertical="center" shrinkToFit="1"/>
    </xf>
    <xf numFmtId="0" fontId="37" fillId="0" borderId="8" xfId="23" quotePrefix="1" applyFont="1" applyBorder="1" applyAlignment="1">
      <alignment horizontal="center" vertical="center" shrinkToFit="1"/>
    </xf>
    <xf numFmtId="184" fontId="37" fillId="0" borderId="9" xfId="10" applyFont="1" applyBorder="1" applyAlignment="1">
      <alignment horizontal="center" vertical="center"/>
    </xf>
    <xf numFmtId="184" fontId="37" fillId="0" borderId="14" xfId="10" applyFont="1" applyBorder="1" applyAlignment="1">
      <alignment horizontal="center" vertical="center"/>
    </xf>
    <xf numFmtId="186" fontId="42" fillId="0" borderId="15" xfId="3" applyNumberFormat="1" applyFont="1" applyFill="1" applyBorder="1" applyAlignment="1">
      <alignment horizontal="right" vertical="center"/>
    </xf>
    <xf numFmtId="0" fontId="43" fillId="0" borderId="0" xfId="21" applyFont="1" applyAlignment="1">
      <alignment vertical="top"/>
    </xf>
    <xf numFmtId="3" fontId="37" fillId="0" borderId="19" xfId="21" applyNumberFormat="1" applyFont="1" applyBorder="1" applyAlignment="1">
      <alignment horizontal="center"/>
    </xf>
    <xf numFmtId="3" fontId="37" fillId="0" borderId="19" xfId="21" applyNumberFormat="1" applyFont="1" applyBorder="1" applyAlignment="1">
      <alignment horizontal="right"/>
    </xf>
    <xf numFmtId="0" fontId="37" fillId="0" borderId="0" xfId="21" applyFont="1"/>
    <xf numFmtId="3" fontId="37" fillId="0" borderId="22" xfId="21" applyNumberFormat="1" applyFont="1" applyBorder="1" applyAlignment="1">
      <alignment horizontal="centerContinuous" vertical="center"/>
    </xf>
    <xf numFmtId="3" fontId="37" fillId="0" borderId="9" xfId="21" applyNumberFormat="1" applyFont="1" applyBorder="1" applyAlignment="1">
      <alignment horizontal="centerContinuous" vertical="center"/>
    </xf>
    <xf numFmtId="3" fontId="37" fillId="0" borderId="13" xfId="21" applyNumberFormat="1" applyFont="1" applyBorder="1" applyAlignment="1">
      <alignment horizontal="centerContinuous" vertical="center"/>
    </xf>
    <xf numFmtId="3" fontId="37" fillId="0" borderId="15" xfId="21" applyNumberFormat="1" applyFont="1" applyBorder="1" applyAlignment="1">
      <alignment horizontal="centerContinuous" vertical="center"/>
    </xf>
    <xf numFmtId="3" fontId="37" fillId="0" borderId="31" xfId="21" applyNumberFormat="1" applyFont="1" applyBorder="1" applyAlignment="1">
      <alignment horizontal="centerContinuous" vertical="center"/>
    </xf>
    <xf numFmtId="3" fontId="37" fillId="0" borderId="28" xfId="21" applyNumberFormat="1" applyFont="1" applyBorder="1" applyAlignment="1">
      <alignment horizontal="centerContinuous" vertical="center"/>
    </xf>
    <xf numFmtId="3" fontId="37" fillId="0" borderId="14" xfId="21" applyNumberFormat="1" applyFont="1" applyBorder="1" applyAlignment="1">
      <alignment horizontal="centerContinuous" vertical="center"/>
    </xf>
    <xf numFmtId="3" fontId="37" fillId="0" borderId="0" xfId="21" applyNumberFormat="1" applyFont="1" applyAlignment="1">
      <alignment horizontal="centerContinuous" vertical="center"/>
    </xf>
    <xf numFmtId="3" fontId="37" fillId="0" borderId="8" xfId="21" applyNumberFormat="1" applyFont="1" applyBorder="1" applyAlignment="1">
      <alignment horizontal="centerContinuous" vertical="distributed" wrapText="1"/>
    </xf>
    <xf numFmtId="3" fontId="37" fillId="0" borderId="22" xfId="21" applyNumberFormat="1" applyFont="1" applyBorder="1" applyAlignment="1">
      <alignment horizontal="centerContinuous" vertical="distributed" wrapText="1"/>
    </xf>
    <xf numFmtId="3" fontId="37" fillId="0" borderId="12" xfId="21" applyNumberFormat="1" applyFont="1" applyBorder="1" applyAlignment="1">
      <alignment horizontal="center" vertical="distributed" wrapText="1"/>
    </xf>
    <xf numFmtId="3" fontId="37" fillId="0" borderId="21" xfId="21" applyNumberFormat="1" applyFont="1" applyBorder="1" applyAlignment="1">
      <alignment horizontal="center" vertical="center"/>
    </xf>
    <xf numFmtId="3" fontId="37" fillId="0" borderId="27" xfId="21" applyNumberFormat="1" applyFont="1" applyBorder="1" applyAlignment="1">
      <alignment horizontal="centerContinuous" vertical="center"/>
    </xf>
    <xf numFmtId="3" fontId="37" fillId="0" borderId="8" xfId="21" applyNumberFormat="1" applyFont="1" applyBorder="1" applyAlignment="1">
      <alignment horizontal="centerContinuous" vertical="center"/>
    </xf>
    <xf numFmtId="3" fontId="37" fillId="0" borderId="8" xfId="21" applyNumberFormat="1" applyFont="1" applyBorder="1" applyAlignment="1">
      <alignment horizontal="center" vertical="center"/>
    </xf>
    <xf numFmtId="3" fontId="37" fillId="0" borderId="22" xfId="21" applyNumberFormat="1" applyFont="1" applyBorder="1" applyAlignment="1">
      <alignment horizontal="center" vertical="center"/>
    </xf>
    <xf numFmtId="3" fontId="37" fillId="0" borderId="23" xfId="21" applyNumberFormat="1" applyFont="1" applyBorder="1" applyAlignment="1">
      <alignment horizontal="centerContinuous" vertical="center"/>
    </xf>
    <xf numFmtId="3" fontId="37" fillId="0" borderId="13" xfId="21" applyNumberFormat="1" applyFont="1" applyBorder="1" applyAlignment="1">
      <alignment horizontal="center" vertical="distributed"/>
    </xf>
    <xf numFmtId="3" fontId="37" fillId="0" borderId="13" xfId="21" applyNumberFormat="1" applyFont="1" applyBorder="1" applyAlignment="1">
      <alignment horizontal="centerContinuous" vertical="distributed" wrapText="1"/>
    </xf>
    <xf numFmtId="3" fontId="37" fillId="0" borderId="23" xfId="21" applyNumberFormat="1" applyFont="1" applyBorder="1" applyAlignment="1">
      <alignment horizontal="centerContinuous" vertical="distributed"/>
    </xf>
    <xf numFmtId="0" fontId="38" fillId="0" borderId="15" xfId="23" applyFont="1" applyBorder="1" applyAlignment="1">
      <alignment horizontal="center" vertical="center" wrapText="1"/>
    </xf>
    <xf numFmtId="3" fontId="37" fillId="0" borderId="13" xfId="21" applyNumberFormat="1" applyFont="1" applyBorder="1" applyAlignment="1">
      <alignment horizontal="center" vertical="center" shrinkToFit="1"/>
    </xf>
    <xf numFmtId="0" fontId="38" fillId="0" borderId="23" xfId="23" applyFont="1" applyBorder="1" applyAlignment="1">
      <alignment horizontal="center" vertical="center" wrapText="1"/>
    </xf>
    <xf numFmtId="0" fontId="38" fillId="0" borderId="13" xfId="23" applyFont="1" applyBorder="1" applyAlignment="1">
      <alignment horizontal="center" vertical="center" wrapText="1"/>
    </xf>
    <xf numFmtId="3" fontId="37" fillId="0" borderId="13" xfId="21" applyNumberFormat="1" applyFont="1" applyBorder="1" applyAlignment="1">
      <alignment horizontal="center" vertical="center"/>
    </xf>
    <xf numFmtId="0" fontId="37" fillId="0" borderId="9" xfId="21" quotePrefix="1" applyFont="1" applyBorder="1" applyAlignment="1">
      <alignment horizontal="center" vertical="center"/>
    </xf>
    <xf numFmtId="184" fontId="37" fillId="0" borderId="8" xfId="8" applyFont="1" applyFill="1" applyBorder="1" applyAlignment="1">
      <alignment horizontal="right" vertical="center"/>
    </xf>
    <xf numFmtId="184" fontId="37" fillId="0" borderId="0" xfId="8" applyFont="1" applyFill="1" applyBorder="1" applyAlignment="1">
      <alignment horizontal="right" vertical="center"/>
    </xf>
    <xf numFmtId="184" fontId="37" fillId="0" borderId="0" xfId="8" quotePrefix="1" applyFont="1" applyFill="1" applyBorder="1" applyAlignment="1">
      <alignment horizontal="right" vertical="center"/>
    </xf>
    <xf numFmtId="0" fontId="37" fillId="0" borderId="8" xfId="21" quotePrefix="1" applyFont="1" applyBorder="1" applyAlignment="1">
      <alignment horizontal="center" vertical="center"/>
    </xf>
    <xf numFmtId="0" fontId="37" fillId="0" borderId="0" xfId="21" quotePrefix="1" applyFont="1" applyAlignment="1">
      <alignment horizontal="center" vertical="center"/>
    </xf>
    <xf numFmtId="0" fontId="37" fillId="0" borderId="0" xfId="21" applyFont="1" applyAlignment="1">
      <alignment vertical="center"/>
    </xf>
    <xf numFmtId="3" fontId="37" fillId="0" borderId="0" xfId="21" applyNumberFormat="1" applyFont="1" applyAlignment="1">
      <alignment horizontal="center" vertical="center"/>
    </xf>
    <xf numFmtId="0" fontId="37" fillId="0" borderId="0" xfId="21" applyFont="1" applyAlignment="1">
      <alignment horizontal="right" vertical="center"/>
    </xf>
    <xf numFmtId="0" fontId="39" fillId="0" borderId="0" xfId="21" applyFont="1" applyAlignment="1">
      <alignment vertical="center"/>
    </xf>
    <xf numFmtId="0" fontId="39" fillId="0" borderId="0" xfId="21" applyFont="1"/>
    <xf numFmtId="3" fontId="39" fillId="0" borderId="0" xfId="21" applyNumberFormat="1" applyFont="1" applyAlignment="1">
      <alignment horizontal="center"/>
    </xf>
    <xf numFmtId="3" fontId="39" fillId="0" borderId="0" xfId="21" applyNumberFormat="1" applyFont="1" applyAlignment="1">
      <alignment horizontal="right"/>
    </xf>
    <xf numFmtId="186" fontId="37" fillId="0" borderId="0" xfId="3" applyNumberFormat="1" applyFont="1" applyFill="1" applyBorder="1" applyAlignment="1">
      <alignment horizontal="right" vertical="center" shrinkToFit="1"/>
    </xf>
    <xf numFmtId="190" fontId="37" fillId="0" borderId="0" xfId="3" applyNumberFormat="1" applyFont="1" applyFill="1" applyBorder="1" applyAlignment="1">
      <alignment horizontal="right" vertical="center" shrinkToFit="1"/>
    </xf>
    <xf numFmtId="186" fontId="37" fillId="0" borderId="0" xfId="3" applyNumberFormat="1" applyFont="1" applyFill="1" applyBorder="1" applyAlignment="1">
      <alignment horizontal="right" vertical="center" wrapText="1" shrinkToFit="1"/>
    </xf>
    <xf numFmtId="190" fontId="37" fillId="0" borderId="0" xfId="3" applyNumberFormat="1" applyFont="1" applyFill="1" applyBorder="1" applyAlignment="1">
      <alignment horizontal="right" vertical="center" wrapText="1" shrinkToFit="1"/>
    </xf>
    <xf numFmtId="193" fontId="37" fillId="0" borderId="0" xfId="24" applyNumberFormat="1" applyFont="1" applyAlignment="1">
      <alignment horizontal="right" vertical="center" wrapText="1"/>
    </xf>
    <xf numFmtId="0" fontId="37" fillId="0" borderId="0" xfId="3" applyNumberFormat="1" applyFont="1" applyFill="1" applyBorder="1" applyAlignment="1">
      <alignment horizontal="right" vertical="center" wrapText="1" shrinkToFit="1"/>
    </xf>
    <xf numFmtId="0" fontId="37" fillId="0" borderId="25" xfId="0" applyFont="1" applyBorder="1" applyAlignment="1">
      <alignment horizontal="center" vertical="center" shrinkToFit="1"/>
    </xf>
    <xf numFmtId="184" fontId="37" fillId="0" borderId="15" xfId="10" applyFont="1" applyBorder="1" applyAlignment="1">
      <alignment horizontal="center" vertical="center" shrinkToFit="1"/>
    </xf>
    <xf numFmtId="0" fontId="38" fillId="0" borderId="8" xfId="0" quotePrefix="1" applyFont="1" applyBorder="1" applyAlignment="1">
      <alignment horizontal="center" vertical="center"/>
    </xf>
    <xf numFmtId="184" fontId="37" fillId="0" borderId="0" xfId="0" applyNumberFormat="1" applyFont="1"/>
    <xf numFmtId="0" fontId="37" fillId="0" borderId="31" xfId="0" applyFont="1" applyBorder="1" applyAlignment="1">
      <alignment horizontal="centerContinuous" vertical="center"/>
    </xf>
    <xf numFmtId="184" fontId="37" fillId="0" borderId="0" xfId="0" applyNumberFormat="1" applyFont="1" applyAlignment="1">
      <alignment vertical="center"/>
    </xf>
    <xf numFmtId="0" fontId="37" fillId="0" borderId="21" xfId="0" applyFont="1" applyBorder="1" applyAlignment="1">
      <alignment horizontal="center" vertical="center"/>
    </xf>
    <xf numFmtId="0" fontId="42" fillId="0" borderId="14" xfId="23" quotePrefix="1" applyFont="1" applyBorder="1" applyAlignment="1">
      <alignment horizontal="center" vertical="center" shrinkToFit="1"/>
    </xf>
    <xf numFmtId="0" fontId="42" fillId="0" borderId="13" xfId="23" quotePrefix="1" applyFont="1" applyBorder="1" applyAlignment="1">
      <alignment horizontal="center" vertical="center" shrinkToFit="1"/>
    </xf>
    <xf numFmtId="184" fontId="42" fillId="0" borderId="14" xfId="3" applyFont="1" applyFill="1" applyBorder="1" applyAlignment="1">
      <alignment horizontal="right" vertical="center" shrinkToFit="1"/>
    </xf>
    <xf numFmtId="0" fontId="26" fillId="0" borderId="0" xfId="23" applyFont="1"/>
    <xf numFmtId="0" fontId="31" fillId="3" borderId="0" xfId="23" applyFont="1" applyFill="1" applyAlignment="1">
      <alignment vertical="center"/>
    </xf>
    <xf numFmtId="0" fontId="42" fillId="3" borderId="0" xfId="21" applyFont="1" applyFill="1"/>
    <xf numFmtId="185" fontId="42" fillId="0" borderId="0" xfId="3" applyNumberFormat="1" applyFont="1" applyFill="1" applyBorder="1" applyAlignment="1">
      <alignment horizontal="right" vertical="center"/>
    </xf>
    <xf numFmtId="184" fontId="37" fillId="0" borderId="0" xfId="3" applyFont="1" applyFill="1" applyBorder="1" applyAlignment="1">
      <alignment horizontal="center" vertical="center"/>
    </xf>
    <xf numFmtId="184" fontId="42" fillId="0" borderId="0" xfId="3" applyFont="1" applyFill="1" applyBorder="1" applyAlignment="1">
      <alignment vertical="center"/>
    </xf>
    <xf numFmtId="185" fontId="42" fillId="0" borderId="0" xfId="3" applyNumberFormat="1" applyFont="1" applyFill="1" applyBorder="1" applyAlignment="1">
      <alignment vertical="center"/>
    </xf>
    <xf numFmtId="0" fontId="42" fillId="3" borderId="0" xfId="23" applyFont="1" applyFill="1" applyAlignment="1">
      <alignment vertical="center" shrinkToFit="1"/>
    </xf>
    <xf numFmtId="0" fontId="52" fillId="0" borderId="0" xfId="24" applyFont="1"/>
    <xf numFmtId="0" fontId="52" fillId="0" borderId="0" xfId="23" applyFont="1"/>
    <xf numFmtId="184" fontId="53" fillId="0" borderId="0" xfId="5" quotePrefix="1" applyFont="1" applyFill="1" applyBorder="1" applyAlignment="1">
      <alignment horizontal="right" vertical="center"/>
    </xf>
    <xf numFmtId="184" fontId="53" fillId="0" borderId="0" xfId="5" quotePrefix="1" applyFont="1" applyFill="1" applyBorder="1" applyAlignment="1">
      <alignment horizontal="right" vertical="center" shrinkToFit="1"/>
    </xf>
    <xf numFmtId="184" fontId="49" fillId="0" borderId="0" xfId="5" quotePrefix="1" applyFont="1" applyFill="1" applyBorder="1" applyAlignment="1">
      <alignment horizontal="right" vertical="center"/>
    </xf>
    <xf numFmtId="184" fontId="37" fillId="0" borderId="0" xfId="5" applyFont="1" applyFill="1" applyBorder="1" applyAlignment="1">
      <alignment horizontal="right" vertical="center"/>
    </xf>
    <xf numFmtId="184" fontId="37" fillId="0" borderId="8" xfId="5" applyFont="1" applyFill="1" applyBorder="1" applyAlignment="1">
      <alignment horizontal="right" vertical="center"/>
    </xf>
    <xf numFmtId="184" fontId="37" fillId="0" borderId="0" xfId="5" quotePrefix="1" applyFont="1" applyFill="1" applyBorder="1" applyAlignment="1">
      <alignment horizontal="right" vertical="center"/>
    </xf>
    <xf numFmtId="0" fontId="26" fillId="0" borderId="13" xfId="30" applyFont="1" applyBorder="1" applyAlignment="1">
      <alignment horizontal="centerContinuous" vertical="center"/>
    </xf>
    <xf numFmtId="0" fontId="26" fillId="0" borderId="23" xfId="30" applyFont="1" applyBorder="1" applyAlignment="1">
      <alignment horizontal="centerContinuous" vertical="center"/>
    </xf>
    <xf numFmtId="0" fontId="26" fillId="0" borderId="8" xfId="30" applyFont="1" applyBorder="1" applyAlignment="1">
      <alignment horizontal="centerContinuous" vertical="center"/>
    </xf>
    <xf numFmtId="0" fontId="37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7" fillId="0" borderId="28" xfId="0" applyFont="1" applyBorder="1" applyAlignment="1">
      <alignment vertical="center"/>
    </xf>
    <xf numFmtId="0" fontId="38" fillId="0" borderId="28" xfId="0" applyFont="1" applyBorder="1" applyAlignment="1">
      <alignment horizontal="center"/>
    </xf>
    <xf numFmtId="0" fontId="42" fillId="0" borderId="14" xfId="0" quotePrefix="1" applyFont="1" applyBorder="1" applyAlignment="1">
      <alignment horizontal="centerContinuous" vertical="center"/>
    </xf>
    <xf numFmtId="195" fontId="42" fillId="0" borderId="15" xfId="3" applyNumberFormat="1" applyFont="1" applyFill="1" applyBorder="1" applyAlignment="1">
      <alignment horizontal="right" vertical="center"/>
    </xf>
    <xf numFmtId="3" fontId="51" fillId="0" borderId="13" xfId="17" applyNumberFormat="1" applyFont="1" applyBorder="1" applyAlignment="1">
      <alignment horizontal="center" vertical="center"/>
    </xf>
    <xf numFmtId="3" fontId="51" fillId="0" borderId="15" xfId="23" applyNumberFormat="1" applyFont="1" applyBorder="1" applyAlignment="1">
      <alignment horizontal="center" vertical="center"/>
    </xf>
    <xf numFmtId="3" fontId="51" fillId="0" borderId="15" xfId="17" applyNumberFormat="1" applyFont="1" applyBorder="1" applyAlignment="1">
      <alignment horizontal="center" vertical="center"/>
    </xf>
    <xf numFmtId="3" fontId="51" fillId="0" borderId="14" xfId="16" applyNumberFormat="1" applyFont="1" applyBorder="1" applyAlignment="1">
      <alignment horizontal="center" vertical="center"/>
    </xf>
    <xf numFmtId="0" fontId="42" fillId="0" borderId="15" xfId="23" applyFont="1" applyBorder="1" applyAlignment="1">
      <alignment vertical="center" shrinkToFit="1"/>
    </xf>
    <xf numFmtId="0" fontId="42" fillId="0" borderId="15" xfId="10" applyNumberFormat="1" applyFont="1" applyBorder="1" applyAlignment="1">
      <alignment horizontal="center" vertical="center" shrinkToFit="1"/>
    </xf>
    <xf numFmtId="0" fontId="42" fillId="0" borderId="13" xfId="10" applyNumberFormat="1" applyFont="1" applyBorder="1" applyAlignment="1">
      <alignment horizontal="center" vertical="center" shrinkToFit="1"/>
    </xf>
    <xf numFmtId="0" fontId="42" fillId="0" borderId="15" xfId="21" quotePrefix="1" applyFont="1" applyBorder="1" applyAlignment="1">
      <alignment horizontal="center" vertical="center"/>
    </xf>
    <xf numFmtId="184" fontId="42" fillId="0" borderId="15" xfId="8" applyFont="1" applyFill="1" applyBorder="1" applyAlignment="1">
      <alignment horizontal="right" vertical="center"/>
    </xf>
    <xf numFmtId="184" fontId="42" fillId="0" borderId="15" xfId="8" quotePrefix="1" applyFont="1" applyFill="1" applyBorder="1" applyAlignment="1">
      <alignment horizontal="right" vertical="center"/>
    </xf>
    <xf numFmtId="0" fontId="42" fillId="0" borderId="13" xfId="21" quotePrefix="1" applyFont="1" applyBorder="1" applyAlignment="1">
      <alignment horizontal="center" vertical="center"/>
    </xf>
    <xf numFmtId="0" fontId="31" fillId="0" borderId="13" xfId="24" applyFont="1" applyBorder="1" applyAlignment="1">
      <alignment horizontal="center" vertical="center"/>
    </xf>
    <xf numFmtId="189" fontId="42" fillId="0" borderId="15" xfId="0" quotePrefix="1" applyNumberFormat="1" applyFont="1" applyBorder="1" applyAlignment="1">
      <alignment horizontal="center" vertical="center" shrinkToFit="1"/>
    </xf>
    <xf numFmtId="184" fontId="42" fillId="0" borderId="15" xfId="3" quotePrefix="1" applyFont="1" applyBorder="1" applyAlignment="1">
      <alignment horizontal="right" vertical="center" shrinkToFit="1"/>
    </xf>
    <xf numFmtId="184" fontId="42" fillId="0" borderId="14" xfId="3" applyFont="1" applyBorder="1" applyAlignment="1">
      <alignment horizontal="right" vertical="center" shrinkToFit="1"/>
    </xf>
    <xf numFmtId="0" fontId="42" fillId="0" borderId="15" xfId="0" quotePrefix="1" applyFont="1" applyBorder="1" applyAlignment="1">
      <alignment horizontal="center" vertical="center" shrinkToFit="1"/>
    </xf>
    <xf numFmtId="0" fontId="42" fillId="0" borderId="14" xfId="0" quotePrefix="1" applyFont="1" applyBorder="1" applyAlignment="1">
      <alignment horizontal="center" vertical="center"/>
    </xf>
    <xf numFmtId="184" fontId="42" fillId="0" borderId="13" xfId="3" applyFont="1" applyBorder="1" applyAlignment="1">
      <alignment horizontal="right" vertical="center" shrinkToFit="1"/>
    </xf>
    <xf numFmtId="184" fontId="42" fillId="0" borderId="15" xfId="3" applyFont="1" applyBorder="1" applyAlignment="1">
      <alignment horizontal="right" vertical="center"/>
    </xf>
    <xf numFmtId="0" fontId="42" fillId="0" borderId="13" xfId="0" quotePrefix="1" applyFont="1" applyBorder="1" applyAlignment="1">
      <alignment horizontal="center" vertical="center"/>
    </xf>
    <xf numFmtId="189" fontId="42" fillId="0" borderId="13" xfId="7" quotePrefix="1" applyNumberFormat="1" applyFont="1" applyFill="1" applyBorder="1" applyAlignment="1">
      <alignment horizontal="center" vertical="center"/>
    </xf>
    <xf numFmtId="41" fontId="54" fillId="0" borderId="15" xfId="30" applyNumberFormat="1" applyFont="1" applyBorder="1" applyAlignment="1">
      <alignment horizontal="right" vertical="center"/>
    </xf>
    <xf numFmtId="43" fontId="42" fillId="0" borderId="15" xfId="7" applyNumberFormat="1" applyFont="1" applyFill="1" applyBorder="1"/>
    <xf numFmtId="198" fontId="49" fillId="0" borderId="0" xfId="30" applyNumberFormat="1" applyFont="1" applyAlignment="1">
      <alignment horizontal="right" vertical="center"/>
    </xf>
    <xf numFmtId="191" fontId="49" fillId="0" borderId="0" xfId="30" applyNumberFormat="1" applyFont="1" applyAlignment="1">
      <alignment horizontal="right" vertical="center"/>
    </xf>
    <xf numFmtId="204" fontId="49" fillId="0" borderId="0" xfId="30" applyNumberFormat="1" applyFont="1" applyAlignment="1">
      <alignment horizontal="right" vertical="center"/>
    </xf>
    <xf numFmtId="41" fontId="49" fillId="0" borderId="0" xfId="23" applyNumberFormat="1" applyFont="1" applyAlignment="1">
      <alignment horizontal="right" vertical="center"/>
    </xf>
    <xf numFmtId="204" fontId="49" fillId="0" borderId="0" xfId="30" applyNumberFormat="1" applyFont="1" applyAlignment="1">
      <alignment horizontal="right" vertical="center" wrapText="1"/>
    </xf>
    <xf numFmtId="193" fontId="49" fillId="0" borderId="0" xfId="30" applyNumberFormat="1" applyFont="1" applyAlignment="1">
      <alignment horizontal="right" vertical="center" wrapText="1"/>
    </xf>
    <xf numFmtId="193" fontId="49" fillId="0" borderId="0" xfId="30" applyNumberFormat="1" applyFont="1" applyAlignment="1">
      <alignment horizontal="right" vertical="center"/>
    </xf>
    <xf numFmtId="193" fontId="49" fillId="0" borderId="0" xfId="13" applyNumberFormat="1" applyFont="1" applyAlignment="1">
      <alignment horizontal="right" vertical="center" wrapText="1"/>
    </xf>
    <xf numFmtId="202" fontId="37" fillId="0" borderId="0" xfId="7" applyNumberFormat="1" applyFont="1" applyFill="1" applyBorder="1" applyAlignment="1">
      <alignment horizontal="right" vertical="center" shrinkToFit="1"/>
    </xf>
    <xf numFmtId="202" fontId="49" fillId="0" borderId="0" xfId="30" applyNumberFormat="1" applyFont="1" applyAlignment="1">
      <alignment horizontal="right" vertical="center"/>
    </xf>
    <xf numFmtId="190" fontId="37" fillId="0" borderId="0" xfId="10" quotePrefix="1" applyNumberFormat="1" applyFont="1" applyAlignment="1">
      <alignment horizontal="right" vertical="center"/>
    </xf>
    <xf numFmtId="190" fontId="49" fillId="0" borderId="0" xfId="30" applyNumberFormat="1" applyFont="1" applyAlignment="1">
      <alignment horizontal="right" vertical="center"/>
    </xf>
    <xf numFmtId="190" fontId="55" fillId="0" borderId="0" xfId="23" applyNumberFormat="1" applyFont="1" applyAlignment="1">
      <alignment vertical="center"/>
    </xf>
    <xf numFmtId="203" fontId="55" fillId="0" borderId="0" xfId="23" applyNumberFormat="1" applyFont="1" applyAlignment="1">
      <alignment vertical="center"/>
    </xf>
    <xf numFmtId="41" fontId="26" fillId="0" borderId="0" xfId="30" applyNumberFormat="1" applyFont="1" applyAlignment="1">
      <alignment horizontal="right" vertical="center"/>
    </xf>
    <xf numFmtId="205" fontId="26" fillId="0" borderId="0" xfId="23" applyNumberFormat="1" applyFont="1" applyAlignment="1">
      <alignment vertical="center"/>
    </xf>
    <xf numFmtId="189" fontId="37" fillId="0" borderId="22" xfId="7" quotePrefix="1" applyNumberFormat="1" applyFont="1" applyFill="1" applyBorder="1" applyAlignment="1">
      <alignment horizontal="center" vertical="center"/>
    </xf>
    <xf numFmtId="189" fontId="42" fillId="0" borderId="23" xfId="7" quotePrefix="1" applyNumberFormat="1" applyFont="1" applyFill="1" applyBorder="1" applyAlignment="1">
      <alignment horizontal="center" vertical="center"/>
    </xf>
    <xf numFmtId="190" fontId="37" fillId="0" borderId="0" xfId="7" applyNumberFormat="1" applyFont="1" applyFill="1" applyBorder="1" applyAlignment="1">
      <alignment horizontal="right" vertical="center"/>
    </xf>
    <xf numFmtId="0" fontId="49" fillId="0" borderId="0" xfId="30" applyFont="1" applyAlignment="1">
      <alignment horizontal="right" vertical="center"/>
    </xf>
    <xf numFmtId="189" fontId="37" fillId="0" borderId="8" xfId="7" quotePrefix="1" applyNumberFormat="1" applyFont="1" applyFill="1" applyBorder="1" applyAlignment="1">
      <alignment horizontal="center" vertical="center"/>
    </xf>
    <xf numFmtId="41" fontId="26" fillId="0" borderId="0" xfId="26" applyNumberFormat="1" applyFont="1" applyAlignment="1">
      <alignment vertical="center"/>
    </xf>
    <xf numFmtId="43" fontId="26" fillId="0" borderId="0" xfId="26" applyNumberFormat="1" applyFont="1" applyAlignment="1">
      <alignment vertical="center"/>
    </xf>
    <xf numFmtId="41" fontId="26" fillId="0" borderId="0" xfId="23" applyNumberFormat="1" applyFont="1" applyAlignment="1">
      <alignment vertical="center"/>
    </xf>
    <xf numFmtId="43" fontId="26" fillId="0" borderId="0" xfId="23" applyNumberFormat="1" applyFont="1" applyAlignment="1">
      <alignment vertical="center"/>
    </xf>
    <xf numFmtId="41" fontId="26" fillId="0" borderId="0" xfId="24" applyNumberFormat="1" applyFont="1" applyAlignment="1">
      <alignment vertical="center"/>
    </xf>
    <xf numFmtId="43" fontId="26" fillId="0" borderId="0" xfId="24" applyNumberFormat="1" applyFont="1" applyAlignment="1">
      <alignment vertical="center"/>
    </xf>
    <xf numFmtId="193" fontId="49" fillId="0" borderId="0" xfId="26" applyNumberFormat="1" applyFont="1" applyAlignment="1">
      <alignment horizontal="right" vertical="center" wrapText="1"/>
    </xf>
    <xf numFmtId="41" fontId="49" fillId="0" borderId="0" xfId="23" applyNumberFormat="1" applyFont="1" applyAlignment="1">
      <alignment horizontal="right" vertical="center" wrapText="1"/>
    </xf>
    <xf numFmtId="193" fontId="49" fillId="0" borderId="0" xfId="24" applyNumberFormat="1" applyFont="1" applyAlignment="1">
      <alignment horizontal="right" vertical="center" wrapText="1"/>
    </xf>
    <xf numFmtId="0" fontId="37" fillId="0" borderId="12" xfId="29" applyFont="1" applyBorder="1" applyAlignment="1">
      <alignment horizontal="left" vertical="center"/>
    </xf>
    <xf numFmtId="0" fontId="37" fillId="0" borderId="9" xfId="29" applyFont="1" applyBorder="1" applyAlignment="1">
      <alignment horizontal="center" vertical="center"/>
    </xf>
    <xf numFmtId="0" fontId="37" fillId="0" borderId="22" xfId="10" applyNumberFormat="1" applyFont="1" applyBorder="1" applyAlignment="1">
      <alignment horizontal="center" vertical="center" shrinkToFit="1"/>
    </xf>
    <xf numFmtId="0" fontId="42" fillId="0" borderId="14" xfId="10" applyNumberFormat="1" applyFont="1" applyBorder="1" applyAlignment="1">
      <alignment horizontal="center" vertical="center" shrinkToFit="1"/>
    </xf>
    <xf numFmtId="0" fontId="37" fillId="0" borderId="0" xfId="29" applyFont="1" applyAlignment="1">
      <alignment horizontal="centerContinuous" vertical="center"/>
    </xf>
    <xf numFmtId="0" fontId="37" fillId="0" borderId="23" xfId="29" applyFont="1" applyBorder="1" applyAlignment="1">
      <alignment horizontal="center" vertical="center"/>
    </xf>
    <xf numFmtId="0" fontId="42" fillId="0" borderId="23" xfId="10" applyNumberFormat="1" applyFont="1" applyBorder="1" applyAlignment="1">
      <alignment horizontal="center" vertical="center" shrinkToFit="1"/>
    </xf>
    <xf numFmtId="0" fontId="42" fillId="0" borderId="15" xfId="29" applyFont="1" applyBorder="1" applyAlignment="1">
      <alignment horizontal="center" vertical="center"/>
    </xf>
    <xf numFmtId="41" fontId="54" fillId="0" borderId="15" xfId="26" applyNumberFormat="1" applyFont="1" applyBorder="1" applyAlignment="1">
      <alignment vertical="center"/>
    </xf>
    <xf numFmtId="43" fontId="54" fillId="0" borderId="15" xfId="26" applyNumberFormat="1" applyFont="1" applyBorder="1" applyAlignment="1">
      <alignment vertical="center"/>
    </xf>
    <xf numFmtId="41" fontId="54" fillId="0" borderId="15" xfId="23" applyNumberFormat="1" applyFont="1" applyBorder="1" applyAlignment="1">
      <alignment vertical="center"/>
    </xf>
    <xf numFmtId="43" fontId="54" fillId="0" borderId="15" xfId="23" applyNumberFormat="1" applyFont="1" applyBorder="1" applyAlignment="1">
      <alignment vertical="center"/>
    </xf>
    <xf numFmtId="41" fontId="54" fillId="0" borderId="15" xfId="24" applyNumberFormat="1" applyFont="1" applyBorder="1" applyAlignment="1">
      <alignment vertical="center"/>
    </xf>
    <xf numFmtId="43" fontId="54" fillId="0" borderId="15" xfId="24" applyNumberFormat="1" applyFont="1" applyBorder="1" applyAlignment="1">
      <alignment vertical="center"/>
    </xf>
    <xf numFmtId="0" fontId="43" fillId="0" borderId="0" xfId="0" applyFont="1" applyAlignment="1">
      <alignment horizontal="center" vertical="top"/>
    </xf>
    <xf numFmtId="0" fontId="42" fillId="0" borderId="15" xfId="0" quotePrefix="1" applyFont="1" applyBorder="1" applyAlignment="1">
      <alignment horizontal="center" vertical="center"/>
    </xf>
    <xf numFmtId="185" fontId="42" fillId="0" borderId="15" xfId="3" applyNumberFormat="1" applyFont="1" applyFill="1" applyBorder="1" applyAlignment="1">
      <alignment horizontal="right" vertical="center"/>
    </xf>
    <xf numFmtId="0" fontId="42" fillId="0" borderId="14" xfId="0" applyFont="1" applyBorder="1" applyAlignment="1">
      <alignment horizontal="center" vertical="center"/>
    </xf>
    <xf numFmtId="184" fontId="42" fillId="0" borderId="15" xfId="3" applyFont="1" applyFill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1" fontId="42" fillId="0" borderId="14" xfId="28" quotePrefix="1" applyNumberFormat="1" applyFont="1" applyBorder="1" applyAlignment="1">
      <alignment horizontal="center" vertical="center"/>
    </xf>
    <xf numFmtId="184" fontId="42" fillId="0" borderId="15" xfId="21" applyNumberFormat="1" applyFont="1" applyBorder="1" applyAlignment="1">
      <alignment horizontal="right" vertical="center"/>
    </xf>
    <xf numFmtId="3" fontId="42" fillId="0" borderId="15" xfId="28" applyNumberFormat="1" applyFont="1" applyBorder="1" applyAlignment="1">
      <alignment horizontal="right" vertical="center"/>
    </xf>
    <xf numFmtId="41" fontId="42" fillId="0" borderId="15" xfId="21" applyNumberFormat="1" applyFont="1" applyBorder="1" applyAlignment="1">
      <alignment horizontal="right" vertical="center"/>
    </xf>
    <xf numFmtId="184" fontId="42" fillId="0" borderId="15" xfId="8" applyFont="1" applyBorder="1" applyAlignment="1">
      <alignment horizontal="right" vertical="center"/>
    </xf>
    <xf numFmtId="3" fontId="42" fillId="0" borderId="15" xfId="21" applyNumberFormat="1" applyFont="1" applyBorder="1" applyAlignment="1">
      <alignment horizontal="right" vertical="center"/>
    </xf>
    <xf numFmtId="41" fontId="42" fillId="0" borderId="15" xfId="21" quotePrefix="1" applyNumberFormat="1" applyFont="1" applyBorder="1" applyAlignment="1">
      <alignment horizontal="right" vertical="center"/>
    </xf>
    <xf numFmtId="41" fontId="42" fillId="0" borderId="15" xfId="28" applyNumberFormat="1" applyFont="1" applyBorder="1" applyAlignment="1">
      <alignment horizontal="right" vertical="center"/>
    </xf>
    <xf numFmtId="1" fontId="42" fillId="0" borderId="13" xfId="28" quotePrefix="1" applyNumberFormat="1" applyFont="1" applyBorder="1" applyAlignment="1">
      <alignment horizontal="center" vertical="center"/>
    </xf>
    <xf numFmtId="41" fontId="54" fillId="0" borderId="0" xfId="26" applyNumberFormat="1" applyFont="1" applyAlignment="1">
      <alignment vertical="center"/>
    </xf>
    <xf numFmtId="43" fontId="54" fillId="0" borderId="0" xfId="26" applyNumberFormat="1" applyFont="1" applyAlignment="1">
      <alignment vertical="center"/>
    </xf>
    <xf numFmtId="41" fontId="54" fillId="0" borderId="0" xfId="23" applyNumberFormat="1" applyFont="1" applyAlignment="1">
      <alignment vertical="center"/>
    </xf>
    <xf numFmtId="43" fontId="54" fillId="0" borderId="0" xfId="23" applyNumberFormat="1" applyFont="1" applyAlignment="1">
      <alignment vertical="center"/>
    </xf>
    <xf numFmtId="41" fontId="54" fillId="0" borderId="0" xfId="24" applyNumberFormat="1" applyFont="1" applyAlignment="1">
      <alignment vertical="center"/>
    </xf>
    <xf numFmtId="43" fontId="54" fillId="0" borderId="0" xfId="24" applyNumberFormat="1" applyFont="1" applyAlignment="1">
      <alignment vertical="center"/>
    </xf>
    <xf numFmtId="0" fontId="42" fillId="0" borderId="0" xfId="10" applyNumberFormat="1" applyFont="1" applyAlignment="1">
      <alignment horizontal="center" vertical="center" shrinkToFit="1"/>
    </xf>
    <xf numFmtId="0" fontId="42" fillId="0" borderId="0" xfId="29" applyFont="1" applyAlignment="1">
      <alignment horizontal="center" vertical="center"/>
    </xf>
    <xf numFmtId="0" fontId="26" fillId="0" borderId="0" xfId="0" applyFont="1" applyAlignment="1">
      <alignment vertical="center"/>
    </xf>
    <xf numFmtId="41" fontId="26" fillId="0" borderId="0" xfId="24" quotePrefix="1" applyNumberFormat="1" applyFont="1" applyAlignment="1">
      <alignment vertical="center"/>
    </xf>
    <xf numFmtId="0" fontId="42" fillId="0" borderId="0" xfId="18" quotePrefix="1" applyFont="1" applyAlignment="1">
      <alignment horizontal="center" vertical="center"/>
    </xf>
    <xf numFmtId="41" fontId="54" fillId="0" borderId="0" xfId="24" quotePrefix="1" applyNumberFormat="1" applyFont="1" applyAlignment="1">
      <alignment vertical="center"/>
    </xf>
    <xf numFmtId="0" fontId="42" fillId="0" borderId="15" xfId="18" quotePrefix="1" applyFont="1" applyBorder="1" applyAlignment="1">
      <alignment horizontal="center" vertical="center"/>
    </xf>
    <xf numFmtId="0" fontId="42" fillId="0" borderId="13" xfId="18" quotePrefix="1" applyFont="1" applyBorder="1" applyAlignment="1">
      <alignment horizontal="center" vertical="center"/>
    </xf>
    <xf numFmtId="0" fontId="42" fillId="0" borderId="14" xfId="18" quotePrefix="1" applyFont="1" applyBorder="1" applyAlignment="1">
      <alignment horizontal="center" vertical="center"/>
    </xf>
    <xf numFmtId="41" fontId="54" fillId="0" borderId="15" xfId="24" quotePrefix="1" applyNumberFormat="1" applyFont="1" applyBorder="1" applyAlignment="1">
      <alignment vertical="center"/>
    </xf>
    <xf numFmtId="0" fontId="52" fillId="0" borderId="0" xfId="13" applyFont="1">
      <alignment vertical="center"/>
    </xf>
    <xf numFmtId="3" fontId="37" fillId="0" borderId="0" xfId="0" quotePrefix="1" applyNumberFormat="1" applyFont="1" applyAlignment="1">
      <alignment horizontal="right" vertical="center" wrapText="1"/>
    </xf>
    <xf numFmtId="0" fontId="37" fillId="0" borderId="11" xfId="0" applyFont="1" applyBorder="1" applyAlignment="1">
      <alignment horizontal="centerContinuous" vertical="center"/>
    </xf>
    <xf numFmtId="0" fontId="26" fillId="0" borderId="13" xfId="24" applyFont="1" applyBorder="1" applyAlignment="1">
      <alignment horizontal="centerContinuous" vertical="center"/>
    </xf>
    <xf numFmtId="0" fontId="26" fillId="0" borderId="12" xfId="24" applyFont="1" applyBorder="1" applyAlignment="1">
      <alignment horizontal="centerContinuous" vertical="center"/>
    </xf>
    <xf numFmtId="0" fontId="26" fillId="0" borderId="12" xfId="24" applyFont="1" applyBorder="1" applyAlignment="1">
      <alignment horizontal="center" vertical="center"/>
    </xf>
    <xf numFmtId="0" fontId="56" fillId="0" borderId="12" xfId="0" applyFont="1" applyBorder="1" applyAlignment="1">
      <alignment horizontal="centerContinuous" vertical="center"/>
    </xf>
    <xf numFmtId="0" fontId="56" fillId="0" borderId="10" xfId="0" applyFont="1" applyBorder="1" applyAlignment="1">
      <alignment horizontal="centerContinuous" vertical="center"/>
    </xf>
    <xf numFmtId="0" fontId="37" fillId="0" borderId="18" xfId="0" applyFont="1" applyBorder="1" applyAlignment="1">
      <alignment horizontal="centerContinuous" vertical="center"/>
    </xf>
    <xf numFmtId="206" fontId="42" fillId="0" borderId="0" xfId="3" applyNumberFormat="1" applyFont="1" applyFill="1" applyBorder="1" applyAlignment="1">
      <alignment horizontal="right" vertical="center"/>
    </xf>
    <xf numFmtId="184" fontId="37" fillId="0" borderId="0" xfId="0" quotePrefix="1" applyNumberFormat="1" applyFont="1" applyAlignment="1">
      <alignment horizontal="center" vertical="center"/>
    </xf>
    <xf numFmtId="184" fontId="53" fillId="0" borderId="9" xfId="5" quotePrefix="1" applyFont="1" applyFill="1" applyBorder="1" applyAlignment="1">
      <alignment horizontal="right" vertical="center"/>
    </xf>
    <xf numFmtId="0" fontId="42" fillId="0" borderId="23" xfId="0" quotePrefix="1" applyFont="1" applyBorder="1" applyAlignment="1">
      <alignment horizontal="center" vertical="center"/>
    </xf>
    <xf numFmtId="0" fontId="54" fillId="0" borderId="23" xfId="23" quotePrefix="1" applyFont="1" applyBorder="1" applyAlignment="1">
      <alignment horizontal="center" vertical="center"/>
    </xf>
    <xf numFmtId="0" fontId="42" fillId="0" borderId="0" xfId="0" applyFont="1" applyAlignment="1">
      <alignment horizontal="right" vertical="center"/>
    </xf>
    <xf numFmtId="41" fontId="26" fillId="0" borderId="0" xfId="23" quotePrefix="1" applyNumberFormat="1" applyFont="1" applyAlignment="1">
      <alignment horizontal="right" vertical="center"/>
    </xf>
    <xf numFmtId="41" fontId="26" fillId="0" borderId="8" xfId="23" quotePrefix="1" applyNumberFormat="1" applyFont="1" applyBorder="1" applyAlignment="1">
      <alignment horizontal="right" vertical="center"/>
    </xf>
    <xf numFmtId="0" fontId="37" fillId="0" borderId="22" xfId="0" quotePrefix="1" applyFont="1" applyBorder="1" applyAlignment="1">
      <alignment horizontal="center" vertical="center"/>
    </xf>
    <xf numFmtId="0" fontId="26" fillId="0" borderId="22" xfId="23" quotePrefix="1" applyFont="1" applyBorder="1" applyAlignment="1">
      <alignment horizontal="center" vertical="center"/>
    </xf>
    <xf numFmtId="41" fontId="54" fillId="0" borderId="15" xfId="23" quotePrefix="1" applyNumberFormat="1" applyFont="1" applyBorder="1" applyAlignment="1">
      <alignment horizontal="right" vertical="center"/>
    </xf>
    <xf numFmtId="41" fontId="54" fillId="0" borderId="13" xfId="23" quotePrefix="1" applyNumberFormat="1" applyFont="1" applyBorder="1" applyAlignment="1">
      <alignment horizontal="right" vertical="center"/>
    </xf>
    <xf numFmtId="41" fontId="57" fillId="0" borderId="9" xfId="23" quotePrefix="1" applyNumberFormat="1" applyFont="1" applyBorder="1" applyAlignment="1">
      <alignment horizontal="right" vertical="center"/>
    </xf>
    <xf numFmtId="41" fontId="57" fillId="0" borderId="0" xfId="23" quotePrefix="1" applyNumberFormat="1" applyFont="1" applyAlignment="1">
      <alignment horizontal="right" vertical="center"/>
    </xf>
    <xf numFmtId="41" fontId="58" fillId="0" borderId="15" xfId="23" quotePrefix="1" applyNumberFormat="1" applyFont="1" applyBorder="1" applyAlignment="1">
      <alignment horizontal="right" vertical="center"/>
    </xf>
    <xf numFmtId="41" fontId="58" fillId="0" borderId="14" xfId="23" quotePrefix="1" applyNumberFormat="1" applyFont="1" applyBorder="1" applyAlignment="1">
      <alignment horizontal="right" vertical="center"/>
    </xf>
    <xf numFmtId="0" fontId="52" fillId="0" borderId="0" xfId="23" applyFont="1" applyAlignment="1">
      <alignment horizontal="left"/>
    </xf>
    <xf numFmtId="0" fontId="52" fillId="0" borderId="0" xfId="23" applyFont="1" applyAlignment="1">
      <alignment horizontal="right"/>
    </xf>
    <xf numFmtId="0" fontId="30" fillId="0" borderId="0" xfId="0" applyFont="1" applyAlignment="1">
      <alignment horizontal="right" vertical="center" shrinkToFit="1"/>
    </xf>
    <xf numFmtId="0" fontId="33" fillId="0" borderId="0" xfId="23" applyFont="1" applyAlignment="1">
      <alignment vertical="center"/>
    </xf>
    <xf numFmtId="0" fontId="30" fillId="0" borderId="0" xfId="0" applyFont="1" applyAlignment="1">
      <alignment horizontal="left" vertical="center"/>
    </xf>
    <xf numFmtId="184" fontId="42" fillId="0" borderId="15" xfId="0" applyNumberFormat="1" applyFont="1" applyBorder="1" applyAlignment="1">
      <alignment horizontal="center" vertical="center"/>
    </xf>
    <xf numFmtId="0" fontId="52" fillId="0" borderId="0" xfId="0" applyFont="1"/>
    <xf numFmtId="0" fontId="52" fillId="0" borderId="0" xfId="0" applyFont="1" applyAlignment="1">
      <alignment horizontal="right"/>
    </xf>
    <xf numFmtId="0" fontId="52" fillId="0" borderId="0" xfId="13" applyFont="1" applyAlignment="1"/>
    <xf numFmtId="0" fontId="52" fillId="0" borderId="0" xfId="13" applyFont="1" applyAlignment="1">
      <alignment horizontal="right"/>
    </xf>
    <xf numFmtId="0" fontId="52" fillId="0" borderId="0" xfId="24" applyFont="1" applyAlignment="1">
      <alignment horizontal="right"/>
    </xf>
    <xf numFmtId="189" fontId="37" fillId="0" borderId="22" xfId="7" quotePrefix="1" applyNumberFormat="1" applyFont="1" applyBorder="1" applyAlignment="1">
      <alignment horizontal="center" vertical="center"/>
    </xf>
    <xf numFmtId="3" fontId="42" fillId="0" borderId="15" xfId="0" quotePrefix="1" applyNumberFormat="1" applyFont="1" applyBorder="1" applyAlignment="1">
      <alignment horizontal="right" vertical="center" wrapText="1"/>
    </xf>
    <xf numFmtId="206" fontId="42" fillId="0" borderId="15" xfId="3" applyNumberFormat="1" applyFont="1" applyFill="1" applyBorder="1" applyAlignment="1">
      <alignment horizontal="right" vertical="center"/>
    </xf>
    <xf numFmtId="184" fontId="42" fillId="0" borderId="15" xfId="0" quotePrefix="1" applyNumberFormat="1" applyFont="1" applyBorder="1" applyAlignment="1">
      <alignment horizontal="center" vertical="center"/>
    </xf>
    <xf numFmtId="184" fontId="42" fillId="0" borderId="15" xfId="3" applyFont="1" applyFill="1" applyBorder="1" applyAlignment="1">
      <alignment vertical="center"/>
    </xf>
    <xf numFmtId="185" fontId="42" fillId="0" borderId="15" xfId="3" applyNumberFormat="1" applyFont="1" applyFill="1" applyBorder="1" applyAlignment="1">
      <alignment vertical="center"/>
    </xf>
    <xf numFmtId="0" fontId="37" fillId="0" borderId="10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188" fontId="54" fillId="0" borderId="15" xfId="23" applyNumberFormat="1" applyFont="1" applyBorder="1" applyAlignment="1">
      <alignment vertical="center"/>
    </xf>
    <xf numFmtId="188" fontId="37" fillId="0" borderId="0" xfId="7" applyNumberFormat="1" applyFont="1" applyFill="1" applyBorder="1" applyAlignment="1">
      <alignment horizontal="right" vertical="center" shrinkToFit="1"/>
    </xf>
    <xf numFmtId="188" fontId="49" fillId="0" borderId="0" xfId="30" applyNumberFormat="1" applyFont="1" applyAlignment="1">
      <alignment horizontal="right" vertical="center"/>
    </xf>
    <xf numFmtId="188" fontId="49" fillId="0" borderId="15" xfId="30" applyNumberFormat="1" applyFont="1" applyBorder="1" applyAlignment="1">
      <alignment horizontal="right" vertical="center"/>
    </xf>
    <xf numFmtId="205" fontId="26" fillId="0" borderId="15" xfId="23" applyNumberFormat="1" applyFont="1" applyBorder="1" applyAlignment="1">
      <alignment vertical="center"/>
    </xf>
    <xf numFmtId="184" fontId="37" fillId="0" borderId="0" xfId="10" applyFont="1" applyAlignment="1">
      <alignment horizontal="centerContinuous" vertical="center" shrinkToFit="1"/>
    </xf>
    <xf numFmtId="0" fontId="37" fillId="0" borderId="0" xfId="20" applyFont="1" applyAlignment="1">
      <alignment horizontal="center"/>
    </xf>
    <xf numFmtId="0" fontId="37" fillId="0" borderId="31" xfId="20" applyFont="1" applyBorder="1" applyAlignment="1">
      <alignment horizontal="centerContinuous" vertical="center" shrinkToFit="1"/>
    </xf>
    <xf numFmtId="0" fontId="37" fillId="0" borderId="18" xfId="20" applyFont="1" applyBorder="1" applyAlignment="1">
      <alignment vertical="center" shrinkToFi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37" fillId="0" borderId="8" xfId="20" applyFont="1" applyBorder="1" applyAlignment="1">
      <alignment vertical="center" shrinkToFit="1"/>
    </xf>
    <xf numFmtId="0" fontId="37" fillId="0" borderId="13" xfId="20" applyFont="1" applyBorder="1" applyAlignment="1">
      <alignment vertical="center" shrinkToFit="1"/>
    </xf>
    <xf numFmtId="190" fontId="49" fillId="0" borderId="15" xfId="30" applyNumberFormat="1" applyFont="1" applyBorder="1" applyAlignment="1">
      <alignment horizontal="right" vertical="center"/>
    </xf>
    <xf numFmtId="190" fontId="54" fillId="0" borderId="15" xfId="23" applyNumberFormat="1" applyFont="1" applyBorder="1" applyAlignment="1">
      <alignment vertical="center"/>
    </xf>
    <xf numFmtId="190" fontId="26" fillId="0" borderId="0" xfId="23" applyNumberFormat="1" applyFont="1" applyAlignment="1">
      <alignment vertical="center"/>
    </xf>
    <xf numFmtId="190" fontId="55" fillId="0" borderId="0" xfId="23" applyNumberFormat="1" applyFont="1" applyAlignment="1">
      <alignment horizontal="right" vertical="center"/>
    </xf>
    <xf numFmtId="0" fontId="37" fillId="0" borderId="27" xfId="29" applyFont="1" applyBorder="1" applyAlignment="1">
      <alignment horizontal="left" vertical="center"/>
    </xf>
    <xf numFmtId="0" fontId="37" fillId="0" borderId="27" xfId="29" applyFont="1" applyBorder="1" applyAlignment="1">
      <alignment horizontal="center" vertical="center" shrinkToFit="1"/>
    </xf>
    <xf numFmtId="0" fontId="59" fillId="0" borderId="0" xfId="14" applyFont="1" applyAlignment="1">
      <alignment vertical="top"/>
    </xf>
    <xf numFmtId="0" fontId="50" fillId="0" borderId="15" xfId="14" applyFont="1" applyBorder="1">
      <alignment vertical="center"/>
    </xf>
    <xf numFmtId="0" fontId="50" fillId="0" borderId="0" xfId="14" applyFont="1">
      <alignment vertical="center"/>
    </xf>
    <xf numFmtId="0" fontId="60" fillId="0" borderId="0" xfId="14" applyFont="1">
      <alignment vertical="center"/>
    </xf>
    <xf numFmtId="0" fontId="50" fillId="0" borderId="15" xfId="14" applyFont="1" applyBorder="1" applyAlignment="1">
      <alignment horizontal="right" vertical="center"/>
    </xf>
    <xf numFmtId="0" fontId="59" fillId="0" borderId="0" xfId="14" applyFont="1">
      <alignment vertical="center"/>
    </xf>
    <xf numFmtId="181" fontId="26" fillId="0" borderId="0" xfId="25" quotePrefix="1" applyNumberFormat="1" applyFont="1" applyAlignment="1">
      <alignment vertical="top"/>
    </xf>
    <xf numFmtId="0" fontId="50" fillId="0" borderId="0" xfId="14" applyFont="1" applyAlignment="1">
      <alignment horizontal="right" vertical="center"/>
    </xf>
    <xf numFmtId="0" fontId="61" fillId="0" borderId="0" xfId="14" applyFont="1" applyAlignment="1">
      <alignment horizontal="center" vertical="center"/>
    </xf>
    <xf numFmtId="0" fontId="60" fillId="0" borderId="0" xfId="14" applyFont="1" applyAlignment="1">
      <alignment horizontal="center" vertical="center" wrapText="1"/>
    </xf>
    <xf numFmtId="0" fontId="50" fillId="0" borderId="0" xfId="14" applyFont="1" applyAlignment="1">
      <alignment horizontal="left" vertical="center"/>
    </xf>
    <xf numFmtId="0" fontId="60" fillId="0" borderId="16" xfId="14" applyFont="1" applyBorder="1" applyAlignment="1">
      <alignment horizontal="center" vertical="center" wrapText="1"/>
    </xf>
    <xf numFmtId="0" fontId="60" fillId="0" borderId="35" xfId="14" applyFont="1" applyBorder="1" applyAlignment="1">
      <alignment horizontal="center" vertical="center" wrapText="1"/>
    </xf>
    <xf numFmtId="197" fontId="60" fillId="0" borderId="36" xfId="14" applyNumberFormat="1" applyFont="1" applyBorder="1" applyAlignment="1">
      <alignment horizontal="center" vertical="center" wrapText="1"/>
    </xf>
    <xf numFmtId="181" fontId="26" fillId="0" borderId="17" xfId="25" quotePrefix="1" applyNumberFormat="1" applyFont="1" applyBorder="1" applyAlignment="1">
      <alignment vertical="top"/>
    </xf>
    <xf numFmtId="0" fontId="60" fillId="0" borderId="36" xfId="14" applyFont="1" applyBorder="1" applyAlignment="1">
      <alignment horizontal="center" vertical="center" wrapText="1"/>
    </xf>
    <xf numFmtId="49" fontId="26" fillId="0" borderId="37" xfId="25" quotePrefix="1" applyNumberFormat="1" applyFont="1" applyBorder="1" applyAlignment="1">
      <alignment horizontal="center" vertical="center"/>
    </xf>
    <xf numFmtId="0" fontId="26" fillId="0" borderId="21" xfId="25" applyFont="1" applyBorder="1" applyAlignment="1">
      <alignment horizontal="center" vertical="center"/>
    </xf>
    <xf numFmtId="0" fontId="26" fillId="0" borderId="13" xfId="25" applyFont="1" applyBorder="1" applyAlignment="1">
      <alignment horizontal="center" vertical="center"/>
    </xf>
    <xf numFmtId="0" fontId="37" fillId="0" borderId="26" xfId="0" applyFont="1" applyBorder="1" applyAlignment="1">
      <alignment vertical="center"/>
    </xf>
    <xf numFmtId="3" fontId="42" fillId="0" borderId="0" xfId="0" quotePrefix="1" applyNumberFormat="1" applyFont="1" applyAlignment="1">
      <alignment horizontal="right" vertical="center" wrapText="1"/>
    </xf>
    <xf numFmtId="184" fontId="42" fillId="0" borderId="0" xfId="0" quotePrefix="1" applyNumberFormat="1" applyFont="1" applyAlignment="1">
      <alignment horizontal="center" vertical="center"/>
    </xf>
    <xf numFmtId="0" fontId="37" fillId="0" borderId="0" xfId="0" quotePrefix="1" applyFont="1" applyAlignment="1">
      <alignment horizontal="left" vertical="center"/>
    </xf>
    <xf numFmtId="0" fontId="26" fillId="0" borderId="23" xfId="25" applyFont="1" applyBorder="1" applyAlignment="1">
      <alignment horizontal="center" vertical="center"/>
    </xf>
    <xf numFmtId="189" fontId="42" fillId="0" borderId="0" xfId="7" quotePrefix="1" applyNumberFormat="1" applyFont="1" applyFill="1" applyBorder="1" applyAlignment="1">
      <alignment horizontal="center" vertical="center"/>
    </xf>
    <xf numFmtId="190" fontId="54" fillId="0" borderId="0" xfId="23" applyNumberFormat="1" applyFont="1" applyAlignment="1">
      <alignment vertical="center"/>
    </xf>
    <xf numFmtId="43" fontId="42" fillId="0" borderId="0" xfId="7" applyNumberFormat="1" applyFont="1" applyFill="1" applyBorder="1"/>
    <xf numFmtId="3" fontId="31" fillId="0" borderId="0" xfId="23" applyNumberFormat="1" applyFont="1" applyAlignment="1">
      <alignment vertical="center"/>
    </xf>
    <xf numFmtId="0" fontId="62" fillId="0" borderId="0" xfId="0" applyFont="1" applyAlignment="1">
      <alignment horizontal="center" vertical="top"/>
    </xf>
    <xf numFmtId="0" fontId="43" fillId="0" borderId="0" xfId="0" applyFont="1" applyAlignment="1">
      <alignment horizontal="center"/>
    </xf>
    <xf numFmtId="184" fontId="37" fillId="0" borderId="24" xfId="10" applyFont="1" applyBorder="1" applyAlignment="1">
      <alignment horizontal="center" vertical="center"/>
    </xf>
    <xf numFmtId="184" fontId="37" fillId="0" borderId="9" xfId="10" applyFont="1" applyBorder="1" applyAlignment="1">
      <alignment horizontal="center" vertical="center"/>
    </xf>
    <xf numFmtId="184" fontId="37" fillId="0" borderId="14" xfId="10" applyFont="1" applyBorder="1" applyAlignment="1">
      <alignment horizontal="center" vertical="center"/>
    </xf>
    <xf numFmtId="184" fontId="37" fillId="0" borderId="26" xfId="10" applyFont="1" applyBorder="1" applyAlignment="1">
      <alignment horizontal="center" vertical="center"/>
    </xf>
    <xf numFmtId="184" fontId="37" fillId="0" borderId="0" xfId="10" applyFont="1" applyAlignment="1">
      <alignment horizontal="center" vertical="center"/>
    </xf>
    <xf numFmtId="184" fontId="37" fillId="0" borderId="15" xfId="1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3" fillId="0" borderId="33" xfId="0" applyFont="1" applyBorder="1" applyAlignment="1">
      <alignment horizontal="left" vertical="center" wrapText="1"/>
    </xf>
    <xf numFmtId="0" fontId="31" fillId="0" borderId="21" xfId="23" applyFont="1" applyBorder="1" applyAlignment="1">
      <alignment horizontal="center" vertical="center" wrapText="1" shrinkToFit="1"/>
    </xf>
    <xf numFmtId="0" fontId="31" fillId="0" borderId="22" xfId="23" applyFont="1" applyBorder="1" applyAlignment="1">
      <alignment horizontal="center" vertical="center" wrapText="1" shrinkToFit="1"/>
    </xf>
    <xf numFmtId="0" fontId="31" fillId="0" borderId="23" xfId="23" applyFont="1" applyBorder="1" applyAlignment="1">
      <alignment horizontal="center" vertical="center" wrapText="1" shrinkToFit="1"/>
    </xf>
    <xf numFmtId="0" fontId="29" fillId="0" borderId="0" xfId="23" applyFont="1" applyAlignment="1">
      <alignment horizontal="center" vertical="center"/>
    </xf>
    <xf numFmtId="0" fontId="31" fillId="0" borderId="21" xfId="23" applyFont="1" applyBorder="1" applyAlignment="1">
      <alignment horizontal="center" vertical="center" wrapText="1"/>
    </xf>
    <xf numFmtId="0" fontId="31" fillId="0" borderId="22" xfId="23" applyFont="1" applyBorder="1" applyAlignment="1">
      <alignment horizontal="center" vertical="center" wrapText="1"/>
    </xf>
    <xf numFmtId="0" fontId="31" fillId="0" borderId="23" xfId="23" applyFont="1" applyBorder="1" applyAlignment="1">
      <alignment horizontal="center" vertical="center" wrapText="1"/>
    </xf>
    <xf numFmtId="0" fontId="31" fillId="0" borderId="21" xfId="23" applyFont="1" applyBorder="1" applyAlignment="1">
      <alignment horizontal="center" vertical="center" shrinkToFit="1"/>
    </xf>
    <xf numFmtId="0" fontId="31" fillId="0" borderId="22" xfId="23" applyFont="1" applyBorder="1" applyAlignment="1">
      <alignment horizontal="center" vertical="center" shrinkToFit="1"/>
    </xf>
    <xf numFmtId="0" fontId="31" fillId="0" borderId="23" xfId="23" applyFont="1" applyBorder="1" applyAlignment="1">
      <alignment horizontal="center" vertical="center" shrinkToFit="1"/>
    </xf>
    <xf numFmtId="0" fontId="31" fillId="0" borderId="21" xfId="24" applyFont="1" applyBorder="1" applyAlignment="1">
      <alignment horizontal="center" vertical="center"/>
    </xf>
    <xf numFmtId="0" fontId="31" fillId="0" borderId="22" xfId="24" applyFont="1" applyBorder="1" applyAlignment="1">
      <alignment horizontal="center" vertical="center"/>
    </xf>
    <xf numFmtId="0" fontId="31" fillId="0" borderId="23" xfId="24" applyFont="1" applyBorder="1" applyAlignment="1">
      <alignment horizontal="center" vertical="center"/>
    </xf>
    <xf numFmtId="0" fontId="30" fillId="0" borderId="7" xfId="23" applyFont="1" applyBorder="1" applyAlignment="1">
      <alignment horizontal="center" vertical="center" wrapText="1"/>
    </xf>
    <xf numFmtId="0" fontId="30" fillId="0" borderId="9" xfId="23" applyFont="1" applyBorder="1" applyAlignment="1">
      <alignment horizontal="center" vertical="center"/>
    </xf>
    <xf numFmtId="0" fontId="30" fillId="0" borderId="14" xfId="23" applyFont="1" applyBorder="1" applyAlignment="1">
      <alignment horizontal="center" vertical="center"/>
    </xf>
    <xf numFmtId="0" fontId="30" fillId="0" borderId="3" xfId="23" applyFont="1" applyBorder="1" applyAlignment="1">
      <alignment horizontal="center" vertical="center" wrapText="1"/>
    </xf>
    <xf numFmtId="0" fontId="30" fillId="0" borderId="22" xfId="23" applyFont="1" applyBorder="1" applyAlignment="1">
      <alignment horizontal="center" vertical="center"/>
    </xf>
    <xf numFmtId="0" fontId="30" fillId="0" borderId="23" xfId="23" applyFont="1" applyBorder="1" applyAlignment="1">
      <alignment horizontal="center" vertical="center"/>
    </xf>
    <xf numFmtId="0" fontId="30" fillId="0" borderId="3" xfId="23" applyFont="1" applyBorder="1" applyAlignment="1">
      <alignment horizontal="center" vertical="center" shrinkToFit="1"/>
    </xf>
    <xf numFmtId="0" fontId="30" fillId="0" borderId="22" xfId="23" applyFont="1" applyBorder="1" applyAlignment="1">
      <alignment horizontal="center" vertical="center" shrinkToFit="1"/>
    </xf>
    <xf numFmtId="0" fontId="30" fillId="0" borderId="23" xfId="23" applyFont="1" applyBorder="1" applyAlignment="1">
      <alignment horizontal="center" vertical="center" shrinkToFit="1"/>
    </xf>
    <xf numFmtId="0" fontId="30" fillId="0" borderId="3" xfId="23" applyFont="1" applyBorder="1" applyAlignment="1">
      <alignment horizontal="center" vertical="center" wrapText="1" shrinkToFit="1"/>
    </xf>
    <xf numFmtId="0" fontId="30" fillId="0" borderId="22" xfId="23" applyFont="1" applyBorder="1" applyAlignment="1">
      <alignment horizontal="center" vertical="center" wrapText="1"/>
    </xf>
    <xf numFmtId="0" fontId="30" fillId="0" borderId="23" xfId="23" applyFont="1" applyBorder="1" applyAlignment="1">
      <alignment horizontal="center" vertical="center" wrapText="1"/>
    </xf>
    <xf numFmtId="0" fontId="43" fillId="0" borderId="0" xfId="0" applyFont="1" applyAlignment="1">
      <alignment horizontal="center" vertical="top"/>
    </xf>
    <xf numFmtId="0" fontId="37" fillId="0" borderId="25" xfId="23" applyFont="1" applyBorder="1" applyAlignment="1">
      <alignment horizontal="center" vertical="center"/>
    </xf>
    <xf numFmtId="0" fontId="37" fillId="0" borderId="8" xfId="23" applyFont="1" applyBorder="1" applyAlignment="1">
      <alignment horizontal="center" vertical="center"/>
    </xf>
    <xf numFmtId="0" fontId="37" fillId="0" borderId="13" xfId="23" applyFont="1" applyBorder="1" applyAlignment="1">
      <alignment horizontal="center" vertical="center"/>
    </xf>
    <xf numFmtId="3" fontId="37" fillId="0" borderId="24" xfId="0" applyNumberFormat="1" applyFont="1" applyBorder="1" applyAlignment="1">
      <alignment horizontal="center" vertical="center"/>
    </xf>
    <xf numFmtId="3" fontId="37" fillId="0" borderId="9" xfId="0" applyNumberFormat="1" applyFont="1" applyBorder="1" applyAlignment="1">
      <alignment horizontal="center" vertical="center"/>
    </xf>
    <xf numFmtId="3" fontId="37" fillId="0" borderId="14" xfId="0" applyNumberFormat="1" applyFont="1" applyBorder="1" applyAlignment="1">
      <alignment horizontal="center" vertical="center"/>
    </xf>
    <xf numFmtId="0" fontId="37" fillId="0" borderId="12" xfId="23" applyFont="1" applyBorder="1" applyAlignment="1">
      <alignment horizontal="center" vertical="center"/>
    </xf>
    <xf numFmtId="0" fontId="37" fillId="0" borderId="10" xfId="23" applyFont="1" applyBorder="1" applyAlignment="1">
      <alignment horizontal="center" vertical="center"/>
    </xf>
    <xf numFmtId="0" fontId="37" fillId="0" borderId="15" xfId="23" applyFont="1" applyBorder="1" applyAlignment="1">
      <alignment horizontal="center" vertical="center"/>
    </xf>
    <xf numFmtId="0" fontId="43" fillId="0" borderId="0" xfId="23" applyFont="1" applyAlignment="1">
      <alignment horizontal="center" vertical="top"/>
    </xf>
    <xf numFmtId="0" fontId="37" fillId="0" borderId="24" xfId="23" applyFont="1" applyBorder="1" applyAlignment="1">
      <alignment horizontal="center" vertical="center"/>
    </xf>
    <xf numFmtId="0" fontId="37" fillId="0" borderId="13" xfId="23" applyFont="1" applyBorder="1" applyAlignment="1">
      <alignment horizontal="center" vertical="center" shrinkToFit="1"/>
    </xf>
    <xf numFmtId="0" fontId="37" fillId="0" borderId="14" xfId="23" applyFont="1" applyBorder="1" applyAlignment="1">
      <alignment horizontal="center" vertical="center" shrinkToFit="1"/>
    </xf>
    <xf numFmtId="0" fontId="37" fillId="0" borderId="26" xfId="23" applyFont="1" applyBorder="1" applyAlignment="1">
      <alignment horizontal="center" vertical="center"/>
    </xf>
    <xf numFmtId="0" fontId="37" fillId="0" borderId="13" xfId="23" applyFont="1" applyBorder="1" applyAlignment="1">
      <alignment horizontal="center" vertical="distributed" wrapText="1"/>
    </xf>
    <xf numFmtId="0" fontId="37" fillId="0" borderId="15" xfId="23" applyFont="1" applyBorder="1" applyAlignment="1">
      <alignment horizontal="center" vertical="distributed" wrapText="1"/>
    </xf>
    <xf numFmtId="184" fontId="37" fillId="0" borderId="25" xfId="10" applyFont="1" applyBorder="1" applyAlignment="1">
      <alignment horizontal="center" vertical="center"/>
    </xf>
    <xf numFmtId="184" fontId="37" fillId="0" borderId="8" xfId="10" applyFont="1" applyBorder="1" applyAlignment="1">
      <alignment horizontal="center" vertical="center"/>
    </xf>
    <xf numFmtId="184" fontId="37" fillId="0" borderId="13" xfId="10" applyFont="1" applyBorder="1" applyAlignment="1">
      <alignment horizontal="center" vertical="center"/>
    </xf>
    <xf numFmtId="0" fontId="37" fillId="0" borderId="14" xfId="23" applyFont="1" applyBorder="1" applyAlignment="1">
      <alignment horizontal="center" vertical="center"/>
    </xf>
    <xf numFmtId="0" fontId="37" fillId="0" borderId="13" xfId="23" applyFont="1" applyBorder="1" applyAlignment="1">
      <alignment horizontal="center" vertical="center" wrapText="1"/>
    </xf>
    <xf numFmtId="0" fontId="37" fillId="0" borderId="14" xfId="23" applyFont="1" applyBorder="1" applyAlignment="1">
      <alignment horizontal="center" vertical="center" wrapText="1"/>
    </xf>
    <xf numFmtId="0" fontId="37" fillId="0" borderId="0" xfId="21" applyFont="1" applyAlignment="1">
      <alignment vertical="center" wrapText="1"/>
    </xf>
    <xf numFmtId="0" fontId="43" fillId="0" borderId="0" xfId="21" applyFont="1" applyAlignment="1">
      <alignment horizontal="center" vertical="top"/>
    </xf>
    <xf numFmtId="3" fontId="43" fillId="0" borderId="0" xfId="21" applyNumberFormat="1" applyFont="1" applyAlignment="1">
      <alignment horizontal="center" vertical="top"/>
    </xf>
    <xf numFmtId="3" fontId="37" fillId="0" borderId="17" xfId="21" applyNumberFormat="1" applyFont="1" applyBorder="1" applyAlignment="1">
      <alignment horizontal="center" vertical="center" wrapText="1"/>
    </xf>
    <xf numFmtId="3" fontId="37" fillId="0" borderId="17" xfId="21" applyNumberFormat="1" applyFont="1" applyBorder="1" applyAlignment="1">
      <alignment horizontal="center" vertical="center"/>
    </xf>
    <xf numFmtId="3" fontId="37" fillId="0" borderId="16" xfId="21" applyNumberFormat="1" applyFont="1" applyBorder="1" applyAlignment="1">
      <alignment horizontal="center" vertical="center" wrapText="1"/>
    </xf>
    <xf numFmtId="0" fontId="29" fillId="0" borderId="0" xfId="23" applyFont="1" applyAlignment="1">
      <alignment horizont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2" xfId="23" applyFont="1" applyBorder="1" applyAlignment="1">
      <alignment horizontal="center" vertical="center" wrapText="1" shrinkToFit="1"/>
    </xf>
    <xf numFmtId="0" fontId="30" fillId="0" borderId="8" xfId="23" applyFont="1" applyBorder="1" applyAlignment="1">
      <alignment horizontal="center" vertical="center" shrinkToFit="1"/>
    </xf>
    <xf numFmtId="0" fontId="30" fillId="0" borderId="13" xfId="23" applyFont="1" applyBorder="1" applyAlignment="1">
      <alignment horizontal="center" vertical="center" shrinkToFit="1"/>
    </xf>
    <xf numFmtId="0" fontId="30" fillId="0" borderId="16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 shrinkToFit="1"/>
    </xf>
    <xf numFmtId="0" fontId="37" fillId="0" borderId="18" xfId="0" applyFont="1" applyBorder="1" applyAlignment="1">
      <alignment horizontal="center" vertical="center" shrinkToFit="1"/>
    </xf>
    <xf numFmtId="0" fontId="37" fillId="0" borderId="17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16" xfId="20" applyFont="1" applyBorder="1" applyAlignment="1">
      <alignment horizontal="center" vertical="center" shrinkToFit="1"/>
    </xf>
    <xf numFmtId="0" fontId="37" fillId="0" borderId="17" xfId="20" applyFont="1" applyBorder="1" applyAlignment="1">
      <alignment horizontal="center" vertical="center" shrinkToFit="1"/>
    </xf>
    <xf numFmtId="0" fontId="37" fillId="0" borderId="18" xfId="20" applyFont="1" applyBorder="1" applyAlignment="1">
      <alignment horizontal="center" vertical="center" shrinkToFit="1"/>
    </xf>
    <xf numFmtId="0" fontId="37" fillId="0" borderId="12" xfId="20" applyFont="1" applyBorder="1" applyAlignment="1">
      <alignment horizontal="center" vertical="center" shrinkToFit="1"/>
    </xf>
    <xf numFmtId="0" fontId="37" fillId="0" borderId="8" xfId="20" applyFont="1" applyBorder="1" applyAlignment="1">
      <alignment horizontal="center" vertical="center" shrinkToFit="1"/>
    </xf>
    <xf numFmtId="0" fontId="37" fillId="0" borderId="13" xfId="20" applyFont="1" applyBorder="1" applyAlignment="1">
      <alignment horizontal="center" vertical="center" shrinkToFit="1"/>
    </xf>
    <xf numFmtId="189" fontId="42" fillId="0" borderId="10" xfId="7" quotePrefix="1" applyNumberFormat="1" applyFont="1" applyFill="1" applyBorder="1" applyAlignment="1">
      <alignment horizontal="left" vertical="center"/>
    </xf>
    <xf numFmtId="0" fontId="43" fillId="0" borderId="0" xfId="20" applyFont="1" applyAlignment="1">
      <alignment horizontal="center" vertical="top"/>
    </xf>
    <xf numFmtId="184" fontId="37" fillId="0" borderId="25" xfId="10" applyFont="1" applyBorder="1" applyAlignment="1">
      <alignment horizontal="center" vertical="center" shrinkToFit="1"/>
    </xf>
    <xf numFmtId="184" fontId="37" fillId="0" borderId="8" xfId="10" applyFont="1" applyBorder="1" applyAlignment="1">
      <alignment horizontal="center" vertical="center" shrinkToFit="1"/>
    </xf>
    <xf numFmtId="184" fontId="37" fillId="0" borderId="13" xfId="10" applyFont="1" applyBorder="1" applyAlignment="1">
      <alignment horizontal="center" vertical="center" shrinkToFit="1"/>
    </xf>
    <xf numFmtId="184" fontId="37" fillId="0" borderId="24" xfId="10" applyFont="1" applyBorder="1" applyAlignment="1">
      <alignment horizontal="center" vertical="center" shrinkToFit="1"/>
    </xf>
    <xf numFmtId="184" fontId="37" fillId="0" borderId="9" xfId="10" applyFont="1" applyBorder="1" applyAlignment="1">
      <alignment horizontal="center" vertical="center" shrinkToFit="1"/>
    </xf>
    <xf numFmtId="184" fontId="37" fillId="0" borderId="14" xfId="10" applyFont="1" applyBorder="1" applyAlignment="1">
      <alignment horizontal="center" vertical="center" shrinkToFit="1"/>
    </xf>
    <xf numFmtId="189" fontId="37" fillId="0" borderId="12" xfId="20" applyNumberFormat="1" applyFont="1" applyBorder="1" applyAlignment="1">
      <alignment horizontal="center" vertical="center" shrinkToFit="1"/>
    </xf>
    <xf numFmtId="189" fontId="37" fillId="0" borderId="10" xfId="20" applyNumberFormat="1" applyFont="1" applyBorder="1" applyAlignment="1">
      <alignment horizontal="center" vertical="center" shrinkToFit="1"/>
    </xf>
    <xf numFmtId="189" fontId="37" fillId="0" borderId="17" xfId="20" applyNumberFormat="1" applyFont="1" applyBorder="1" applyAlignment="1">
      <alignment horizontal="center" vertical="center" shrinkToFit="1"/>
    </xf>
    <xf numFmtId="0" fontId="37" fillId="0" borderId="25" xfId="20" applyFont="1" applyBorder="1" applyAlignment="1">
      <alignment horizontal="center" vertical="center" shrinkToFit="1"/>
    </xf>
    <xf numFmtId="0" fontId="37" fillId="0" borderId="28" xfId="20" applyFont="1" applyBorder="1" applyAlignment="1">
      <alignment horizontal="center" vertical="center" shrinkToFit="1"/>
    </xf>
    <xf numFmtId="0" fontId="37" fillId="0" borderId="29" xfId="20" applyFont="1" applyBorder="1" applyAlignment="1">
      <alignment horizontal="center" vertical="center" shrinkToFit="1"/>
    </xf>
    <xf numFmtId="0" fontId="37" fillId="0" borderId="22" xfId="20" applyFont="1" applyBorder="1" applyAlignment="1">
      <alignment horizontal="center" vertical="center" shrinkToFit="1"/>
    </xf>
    <xf numFmtId="0" fontId="37" fillId="0" borderId="23" xfId="20" applyFont="1" applyBorder="1" applyAlignment="1">
      <alignment horizontal="center" vertical="center" shrinkToFit="1"/>
    </xf>
    <xf numFmtId="0" fontId="37" fillId="0" borderId="0" xfId="0" applyFont="1"/>
    <xf numFmtId="0" fontId="37" fillId="0" borderId="5" xfId="29" applyFont="1" applyBorder="1" applyAlignment="1">
      <alignment horizontal="center" vertical="center" shrinkToFit="1"/>
    </xf>
    <xf numFmtId="0" fontId="37" fillId="0" borderId="6" xfId="29" applyFont="1" applyBorder="1" applyAlignment="1">
      <alignment horizontal="center" vertical="center" shrinkToFit="1"/>
    </xf>
    <xf numFmtId="0" fontId="43" fillId="0" borderId="0" xfId="29" applyFont="1" applyAlignment="1">
      <alignment horizontal="center"/>
    </xf>
    <xf numFmtId="0" fontId="37" fillId="0" borderId="16" xfId="29" applyFont="1" applyBorder="1" applyAlignment="1">
      <alignment horizontal="center" vertical="center" shrinkToFit="1"/>
    </xf>
    <xf numFmtId="0" fontId="37" fillId="0" borderId="17" xfId="29" applyFont="1" applyBorder="1" applyAlignment="1">
      <alignment horizontal="center" vertical="center" shrinkToFit="1"/>
    </xf>
    <xf numFmtId="0" fontId="37" fillId="0" borderId="27" xfId="29" applyFont="1" applyBorder="1" applyAlignment="1">
      <alignment horizontal="center" vertical="center" shrinkToFit="1"/>
    </xf>
    <xf numFmtId="0" fontId="26" fillId="0" borderId="0" xfId="0" applyFont="1" applyAlignment="1">
      <alignment horizontal="left" vertical="center"/>
    </xf>
    <xf numFmtId="0" fontId="37" fillId="0" borderId="4" xfId="29" applyFont="1" applyBorder="1" applyAlignment="1">
      <alignment horizontal="center" vertical="center" shrinkToFit="1"/>
    </xf>
    <xf numFmtId="0" fontId="37" fillId="0" borderId="8" xfId="29" applyFont="1" applyBorder="1" applyAlignment="1">
      <alignment horizontal="center" vertical="center" shrinkToFit="1"/>
    </xf>
    <xf numFmtId="0" fontId="37" fillId="0" borderId="0" xfId="29" applyFont="1" applyAlignment="1">
      <alignment horizontal="center" vertical="center" shrinkToFit="1"/>
    </xf>
    <xf numFmtId="0" fontId="37" fillId="0" borderId="25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 shrinkToFit="1"/>
    </xf>
    <xf numFmtId="0" fontId="37" fillId="0" borderId="13" xfId="0" applyFont="1" applyBorder="1" applyAlignment="1">
      <alignment horizontal="center" vertical="center" shrinkToFit="1"/>
    </xf>
    <xf numFmtId="0" fontId="37" fillId="0" borderId="12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52" fillId="0" borderId="10" xfId="13" applyFont="1" applyBorder="1" applyAlignment="1">
      <alignment horizontal="left" vertical="center"/>
    </xf>
    <xf numFmtId="0" fontId="61" fillId="0" borderId="0" xfId="14" applyFont="1" applyAlignment="1">
      <alignment horizontal="center" vertical="center"/>
    </xf>
    <xf numFmtId="0" fontId="60" fillId="0" borderId="21" xfId="14" applyFont="1" applyBorder="1" applyAlignment="1">
      <alignment horizontal="center" vertical="center" wrapText="1"/>
    </xf>
    <xf numFmtId="0" fontId="60" fillId="0" borderId="22" xfId="14" applyFont="1" applyBorder="1" applyAlignment="1">
      <alignment horizontal="center" vertical="center" wrapText="1"/>
    </xf>
    <xf numFmtId="0" fontId="60" fillId="0" borderId="23" xfId="14" applyFont="1" applyBorder="1" applyAlignment="1">
      <alignment horizontal="center" vertical="center" wrapText="1"/>
    </xf>
    <xf numFmtId="0" fontId="60" fillId="0" borderId="12" xfId="14" applyFont="1" applyBorder="1" applyAlignment="1">
      <alignment horizontal="center" vertical="center" wrapText="1"/>
    </xf>
    <xf numFmtId="0" fontId="60" fillId="0" borderId="11" xfId="14" applyFont="1" applyBorder="1" applyAlignment="1">
      <alignment horizontal="center" vertical="center" wrapText="1"/>
    </xf>
    <xf numFmtId="0" fontId="60" fillId="0" borderId="13" xfId="14" applyFont="1" applyBorder="1" applyAlignment="1">
      <alignment horizontal="center" vertical="center" wrapText="1"/>
    </xf>
    <xf numFmtId="0" fontId="60" fillId="0" borderId="14" xfId="14" applyFont="1" applyBorder="1" applyAlignment="1">
      <alignment horizontal="center" vertical="center" wrapText="1"/>
    </xf>
    <xf numFmtId="0" fontId="60" fillId="0" borderId="27" xfId="14" applyFont="1" applyBorder="1" applyAlignment="1">
      <alignment horizontal="center" vertical="center" wrapText="1"/>
    </xf>
    <xf numFmtId="0" fontId="60" fillId="0" borderId="16" xfId="14" applyFont="1" applyBorder="1" applyAlignment="1">
      <alignment horizontal="center" vertical="center" wrapText="1"/>
    </xf>
    <xf numFmtId="0" fontId="60" fillId="0" borderId="18" xfId="14" applyFont="1" applyBorder="1" applyAlignment="1">
      <alignment horizontal="center" vertical="center" wrapText="1"/>
    </xf>
    <xf numFmtId="0" fontId="50" fillId="0" borderId="0" xfId="14" applyFont="1" applyAlignment="1">
      <alignment horizontal="left" vertical="center" wrapText="1"/>
    </xf>
    <xf numFmtId="0" fontId="50" fillId="0" borderId="0" xfId="14" applyFont="1" applyAlignment="1">
      <alignment horizontal="left" vertical="center"/>
    </xf>
    <xf numFmtId="0" fontId="60" fillId="0" borderId="17" xfId="14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shrinkToFit="1"/>
    </xf>
    <xf numFmtId="0" fontId="37" fillId="0" borderId="28" xfId="0" applyFont="1" applyBorder="1" applyAlignment="1">
      <alignment horizontal="center" vertical="center" shrinkToFit="1"/>
    </xf>
    <xf numFmtId="0" fontId="37" fillId="0" borderId="25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 wrapText="1"/>
    </xf>
    <xf numFmtId="0" fontId="26" fillId="0" borderId="2" xfId="30" applyFont="1" applyBorder="1" applyAlignment="1">
      <alignment horizontal="center" vertical="center"/>
    </xf>
    <xf numFmtId="0" fontId="26" fillId="0" borderId="1" xfId="30" applyFont="1" applyBorder="1" applyAlignment="1">
      <alignment horizontal="center" vertical="center"/>
    </xf>
    <xf numFmtId="0" fontId="26" fillId="0" borderId="13" xfId="30" applyFont="1" applyBorder="1" applyAlignment="1">
      <alignment horizontal="center" vertical="center"/>
    </xf>
    <xf numFmtId="0" fontId="26" fillId="0" borderId="15" xfId="30" applyFont="1" applyBorder="1" applyAlignment="1">
      <alignment horizontal="center" vertical="center"/>
    </xf>
    <xf numFmtId="1" fontId="43" fillId="0" borderId="0" xfId="28" applyNumberFormat="1" applyFont="1" applyAlignment="1">
      <alignment horizontal="center" vertical="top"/>
    </xf>
    <xf numFmtId="1" fontId="37" fillId="0" borderId="24" xfId="3" applyNumberFormat="1" applyFont="1" applyBorder="1" applyAlignment="1">
      <alignment horizontal="center" vertical="center" shrinkToFit="1"/>
    </xf>
    <xf numFmtId="1" fontId="37" fillId="0" borderId="9" xfId="3" applyNumberFormat="1" applyFont="1" applyBorder="1" applyAlignment="1">
      <alignment horizontal="center" vertical="center" shrinkToFit="1"/>
    </xf>
    <xf numFmtId="1" fontId="37" fillId="0" borderId="14" xfId="3" applyNumberFormat="1" applyFont="1" applyBorder="1" applyAlignment="1">
      <alignment horizontal="center" vertical="center" shrinkToFit="1"/>
    </xf>
    <xf numFmtId="1" fontId="37" fillId="0" borderId="25" xfId="3" applyNumberFormat="1" applyFont="1" applyBorder="1" applyAlignment="1">
      <alignment horizontal="center" vertical="center" shrinkToFit="1"/>
    </xf>
    <xf numFmtId="1" fontId="37" fillId="0" borderId="8" xfId="3" applyNumberFormat="1" applyFont="1" applyBorder="1" applyAlignment="1">
      <alignment horizontal="center" vertical="center" shrinkToFit="1"/>
    </xf>
    <xf numFmtId="1" fontId="37" fillId="0" borderId="13" xfId="3" applyNumberFormat="1" applyFont="1" applyBorder="1" applyAlignment="1">
      <alignment horizontal="center" vertical="center" shrinkToFit="1"/>
    </xf>
    <xf numFmtId="0" fontId="30" fillId="0" borderId="5" xfId="29" applyFont="1" applyBorder="1" applyAlignment="1">
      <alignment horizontal="center" vertical="center" shrinkToFit="1"/>
    </xf>
    <xf numFmtId="0" fontId="30" fillId="0" borderId="4" xfId="29" applyFont="1" applyBorder="1" applyAlignment="1">
      <alignment horizontal="center" vertical="center" shrinkToFit="1"/>
    </xf>
    <xf numFmtId="0" fontId="30" fillId="0" borderId="6" xfId="29" applyFont="1" applyBorder="1" applyAlignment="1">
      <alignment horizontal="center" vertical="center" shrinkToFit="1"/>
    </xf>
    <xf numFmtId="0" fontId="30" fillId="0" borderId="8" xfId="29" applyFont="1" applyBorder="1" applyAlignment="1">
      <alignment horizontal="center" vertical="center" shrinkToFit="1"/>
    </xf>
    <xf numFmtId="0" fontId="30" fillId="0" borderId="9" xfId="29" applyFont="1" applyBorder="1" applyAlignment="1">
      <alignment horizontal="center" vertical="center" shrinkToFit="1"/>
    </xf>
    <xf numFmtId="0" fontId="33" fillId="0" borderId="10" xfId="0" applyFont="1" applyBorder="1"/>
    <xf numFmtId="0" fontId="0" fillId="0" borderId="10" xfId="0" applyBorder="1"/>
    <xf numFmtId="0" fontId="33" fillId="0" borderId="0" xfId="0" applyFont="1"/>
    <xf numFmtId="0" fontId="0" fillId="0" borderId="0" xfId="0"/>
  </cellXfs>
  <cellStyles count="31">
    <cellStyle name="ÅëÈ­ [0]_laroux_1_토지정보과(제출), 11" xfId="1"/>
    <cellStyle name="AÞ¸¶_Sheet1 33" xfId="2"/>
    <cellStyle name="백분율" xfId="4" builtinId="5"/>
    <cellStyle name="쉼표 [0]" xfId="3" builtinId="6"/>
    <cellStyle name="쉼표 [0] 2" xfId="5"/>
    <cellStyle name="쉼표 [0]_~MGV80" xfId="6"/>
    <cellStyle name="쉼표 [0]_10주택" xfId="7"/>
    <cellStyle name="쉼표 [0]_10주택2002" xfId="8"/>
    <cellStyle name="콤마 [0]_6.강수량" xfId="9"/>
    <cellStyle name="콤마 [0]_해안선및도서" xfId="10"/>
    <cellStyle name="콤마 [0]_해안선및도서_41-10주택" xfId="11"/>
    <cellStyle name="콤마_0. 토지지목별현황(1-3) (2)" xfId="12"/>
    <cellStyle name="표준" xfId="0" builtinId="0"/>
    <cellStyle name="표준 2" xfId="13"/>
    <cellStyle name="표준 3" xfId="14"/>
    <cellStyle name="표준 366" xfId="15"/>
    <cellStyle name="표준 369" xfId="16"/>
    <cellStyle name="표준 370" xfId="17"/>
    <cellStyle name="표준_~MGV80" xfId="18"/>
    <cellStyle name="표준_10-5.아파트 건립" xfId="19"/>
    <cellStyle name="표준_10주택" xfId="20"/>
    <cellStyle name="표준_10주택2002" xfId="21"/>
    <cellStyle name="표준_10주택O" xfId="22"/>
    <cellStyle name="표준_10주택건설" xfId="23"/>
    <cellStyle name="표준_48-10 주택 건설" xfId="24"/>
    <cellStyle name="표준_48-10 주택 건설 2" xfId="25"/>
    <cellStyle name="표준_50-10 주택 건설" xfId="26"/>
    <cellStyle name="표준_경기도하천과(일부)" xfId="27"/>
    <cellStyle name="표준_두류" xfId="28"/>
    <cellStyle name="표준_시군10주택" xfId="29"/>
    <cellStyle name="표준_시군10주택O" xfId="30"/>
  </cellStyles>
  <dxfs count="16">
    <dxf>
      <numFmt numFmtId="207" formatCode="\-"/>
    </dxf>
    <dxf>
      <numFmt numFmtId="207" formatCode="\-"/>
    </dxf>
    <dxf>
      <numFmt numFmtId="207" formatCode="\-"/>
    </dxf>
    <dxf>
      <numFmt numFmtId="207" formatCode="\-"/>
    </dxf>
    <dxf>
      <numFmt numFmtId="207" formatCode="\-"/>
    </dxf>
    <dxf>
      <numFmt numFmtId="207" formatCode="\-"/>
    </dxf>
    <dxf>
      <numFmt numFmtId="207" formatCode="\-"/>
    </dxf>
    <dxf>
      <numFmt numFmtId="207" formatCode="\-"/>
    </dxf>
    <dxf>
      <numFmt numFmtId="207" formatCode="\-"/>
    </dxf>
    <dxf>
      <numFmt numFmtId="207" formatCode="\-"/>
    </dxf>
    <dxf>
      <numFmt numFmtId="207" formatCode="\-"/>
    </dxf>
    <dxf>
      <numFmt numFmtId="207" formatCode="\-"/>
    </dxf>
    <dxf>
      <numFmt numFmtId="207" formatCode="\-"/>
    </dxf>
    <dxf>
      <numFmt numFmtId="207" formatCode="\-"/>
    </dxf>
    <dxf>
      <numFmt numFmtId="207" formatCode="\-"/>
    </dxf>
    <dxf>
      <numFmt numFmtId="207" formatCode="\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9;\38&#54924;&#51456;&#48708;\3&#44608;&#44600;&#54872;\97&#51452;&#48124;&#54869;&#51221;\97&#51452;&#48124;&#46321;&#47197;&#51064;&#44396;&#53685;&#44228;&#48372;&#44256;&#49436;(&#51064;&#49604;&#49548;&#51228;&#44277;&#50857;)\&#54252;&#523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견적서"/>
      <sheetName val="서울청"/>
      <sheetName val="이직현황"/>
      <sheetName val="이직자명단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  <sheetName val="_견적서"/>
      <sheetName val="Cumene"/>
      <sheetName val="P&amp;A"/>
      <sheetName val="BPA"/>
      <sheetName val="CPB"/>
      <sheetName val="변동비"/>
      <sheetName val="감가상각비"/>
      <sheetName val="VXXXXXXX"/>
      <sheetName val="장기투자 계획및 예산"/>
      <sheetName val="장기투자 계획 항목별 내용"/>
      <sheetName val="Module1"/>
      <sheetName val="Beforesyy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합의서"/>
      <sheetName val="월별목표"/>
      <sheetName val="중점추진업무"/>
      <sheetName val="감가상각"/>
      <sheetName val="RE9604"/>
      <sheetName val="내역"/>
      <sheetName val="UR2-Calculation"/>
      <sheetName val="금액집계"/>
      <sheetName val="0006_FLT_IR_NAME"/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월별종합"/>
      <sheetName val="Chart1"/>
      <sheetName val="10월"/>
      <sheetName val="11월"/>
      <sheetName val="12월"/>
      <sheetName val="foxz"/>
      <sheetName val="8-31"/>
      <sheetName val="8-31(2)"/>
      <sheetName val="8-31(3)"/>
      <sheetName val="8-31(4)"/>
      <sheetName val="8-31(5)"/>
      <sheetName val="9-1"/>
      <sheetName val="9-23"/>
      <sheetName val="9-23(2)"/>
      <sheetName val="9-29(월말)"/>
      <sheetName val="9-29(공병)"/>
      <sheetName val="9-30"/>
      <sheetName val="pldt"/>
      <sheetName val="부대원명부(간부)"/>
      <sheetName val="Sheet2"/>
      <sheetName val="부대원명부(병)"/>
      <sheetName val="부대현황"/>
      <sheetName val="휴가급지"/>
      <sheetName val="군사특기"/>
      <sheetName val="계급별현황"/>
      <sheetName val="계급별현황 (2)"/>
      <sheetName val="처부별현황"/>
      <sheetName val="병휴가가넹"/>
      <sheetName val="Sheet1"/>
      <sheetName val="간부휴가가넹"/>
      <sheetName val="전역자"/>
      <sheetName val="아프냐"/>
      <sheetName val=""/>
      <sheetName val="신병100일위로휴가기간"/>
      <sheetName val="위로,청원휴가현황"/>
      <sheetName val="위로,청원휴가기간"/>
      <sheetName val="정기휴가현황"/>
      <sheetName val="연명부"/>
      <sheetName val="Sheet3"/>
      <sheetName val="07-29기 공개모집병 "/>
      <sheetName val="기초공"/>
      <sheetName val="기둥(원형)"/>
      <sheetName val="sugu95"/>
      <sheetName val="KMPTO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䑔MO도표"/>
      <sheetName val="BID"/>
      <sheetName val="휴가비,급량비"/>
      <sheetName val="I.설계조건"/>
      <sheetName val="교각계산"/>
      <sheetName val="부속동"/>
      <sheetName val="수량산출서"/>
      <sheetName val="총_"/>
      <sheetName val="재집"/>
      <sheetName val="직재"/>
      <sheetName val="_견적서1"/>
      <sheetName val="03년도_계획"/>
      <sheetName val="전년_대비"/>
      <sheetName val="30단(손보)_(2)"/>
      <sheetName val="방포사(손보)_(2)"/>
      <sheetName val="XL4Poppy_(2)"/>
      <sheetName val="XL4Poppy_(3)"/>
      <sheetName val="장기투자_계획및_예산"/>
      <sheetName val="장기투자_계획_항목별_내용"/>
      <sheetName val="4급_지로"/>
      <sheetName val="계급별현황_(2)"/>
      <sheetName val="07-29기_공개모집병_"/>
      <sheetName val="I_설계조건"/>
      <sheetName val="시약관리"/>
      <sheetName val="LEAD SHEET (K상각후회수율)"/>
      <sheetName val="forecasted_BS"/>
      <sheetName val="forecasted_IS"/>
      <sheetName val="_견적서2"/>
      <sheetName val="03년도_계획1"/>
      <sheetName val="전년_대비1"/>
      <sheetName val="30단(손보)_(2)1"/>
      <sheetName val="방포사(손보)_(2)1"/>
      <sheetName val="XL4Poppy_(2)1"/>
      <sheetName val="XL4Poppy_(3)1"/>
      <sheetName val="장기투자_계획및_예산1"/>
      <sheetName val="장기투자_계획_항목별_내용1"/>
      <sheetName val="4급_지로1"/>
      <sheetName val="계급별현황_(2)1"/>
      <sheetName val="07-29기_공개모집병_1"/>
      <sheetName val="I_설계조건1"/>
      <sheetName val="LEAD_SHEET_(K상각후회수율)"/>
      <sheetName val="일위대가"/>
      <sheetName val="Customer Databas"/>
      <sheetName val="공사개요"/>
      <sheetName val="118.세금과공과"/>
      <sheetName val="FRT_O"/>
      <sheetName val="FAB_I"/>
      <sheetName val="MC총괄표"/>
      <sheetName val="Assumptions"/>
      <sheetName val="소비자가"/>
      <sheetName val="ins"/>
      <sheetName val="재공수합"/>
      <sheetName val="2002년요약"/>
      <sheetName val="관계주식"/>
      <sheetName val="_x0000_È"/>
      <sheetName val="97년추정손익계산서"/>
      <sheetName val="기준자료"/>
      <sheetName val="첨부1"/>
      <sheetName val="SALES(FPL)"/>
      <sheetName val="일위대가목차"/>
      <sheetName val="설계조건"/>
      <sheetName val="Input"/>
      <sheetName val="차수"/>
      <sheetName val="유통망계획"/>
      <sheetName val="97년비품"/>
      <sheetName val="CVT산정"/>
      <sheetName val="Stop"/>
      <sheetName val="TEL"/>
      <sheetName val="Total"/>
      <sheetName val="Comps"/>
      <sheetName val="CAUDIT"/>
      <sheetName val="Table"/>
      <sheetName val="목차"/>
      <sheetName val="REF"/>
      <sheetName val="DATA(BAC)"/>
      <sheetName val="CAL"/>
      <sheetName val="기계내역"/>
      <sheetName val="공통가설"/>
      <sheetName val="4.경비 5.영업외수지"/>
      <sheetName val="DEC_DHDSR0"/>
      <sheetName val="ABUT수량-A1"/>
      <sheetName val="Sheet5"/>
      <sheetName val="PUMP"/>
      <sheetName val="1_當期시산표"/>
      <sheetName val="라이신_NML"/>
      <sheetName val="Proposal"/>
      <sheetName val="Inputs"/>
      <sheetName val="__FDSCACHE__"/>
      <sheetName val="WACC Poland"/>
      <sheetName val="WACC Korea"/>
      <sheetName val="Financial impact"/>
      <sheetName val="Sheet8"/>
      <sheetName val="Actual data"/>
      <sheetName val="견적서"/>
      <sheetName val="8월 부서별 관리판매비실적"/>
      <sheetName val="배부율"/>
      <sheetName val="전사요약"/>
      <sheetName val="전사_PL"/>
      <sheetName val="전사_배부전"/>
      <sheetName val="전사_배부후"/>
      <sheetName val="부서별"/>
      <sheetName val="공통비배부계획"/>
      <sheetName val="배부전"/>
      <sheetName val="부서별(배부후)_계획"/>
      <sheetName val="판매비계획_배부전"/>
      <sheetName val="누계(배부전)"/>
      <sheetName val="빙장비사양"/>
      <sheetName val="장비사양"/>
      <sheetName val="A(1)"/>
      <sheetName val="TS"/>
      <sheetName val="AA200"/>
      <sheetName val="Main"/>
      <sheetName val="XREF"/>
      <sheetName val="Staff Cost"/>
      <sheetName val="Analysis"/>
      <sheetName val="가수금대체"/>
      <sheetName val="제품예산"/>
      <sheetName val="제품별매출"/>
      <sheetName val="제품매출계획연간(04)"/>
      <sheetName val="CODE0"/>
      <sheetName val="손익분석"/>
      <sheetName val="기본자료(재직자)"/>
      <sheetName val="?È"/>
      <sheetName val="잡손실내역"/>
      <sheetName val="손익예상"/>
      <sheetName val="bs"/>
      <sheetName val="[DEC_DH_x0018_[DEC_DHDSR0.xls"/>
      <sheetName val="통신매신매004"/>
      <sheetName val="00000000"/>
      <sheetName val="현장관리비"/>
      <sheetName val="2-2.매출분석"/>
      <sheetName val="계산근거"/>
      <sheetName val="_È"/>
      <sheetName val="정산표"/>
      <sheetName val="채권한전"/>
      <sheetName val="원본"/>
      <sheetName val="갑지"/>
      <sheetName val="RM pallet(2)"/>
      <sheetName val="RM stafel(1)"/>
      <sheetName val="지급어음"/>
      <sheetName val="2004"/>
      <sheetName val="Bloomberg Paste"/>
      <sheetName val="Code"/>
      <sheetName val="직무리스트"/>
      <sheetName val="working"/>
      <sheetName val="총괄매출계획"/>
      <sheetName val="本部A3"/>
      <sheetName val="本部A2"/>
      <sheetName val="BS-E"/>
      <sheetName val="BS요약"/>
      <sheetName val="Bank charge"/>
      <sheetName val="MAR"/>
      <sheetName val="FEB"/>
      <sheetName val="하수급견적대비"/>
      <sheetName val="경비"/>
      <sheetName val="B737"/>
      <sheetName val="우편번호"/>
      <sheetName val="01월TTL"/>
      <sheetName val="한계원가"/>
      <sheetName val="변동인원"/>
      <sheetName val="97센_협"/>
      <sheetName val="WACC"/>
      <sheetName val="ALL"/>
      <sheetName val="Notes "/>
      <sheetName val="노임이"/>
      <sheetName val="갑지(추정)"/>
      <sheetName val="전체"/>
      <sheetName val="공사비집계"/>
      <sheetName val="평가데이터"/>
      <sheetName val="계정code"/>
      <sheetName val="LU"/>
      <sheetName val="기구표"/>
      <sheetName val="건물"/>
      <sheetName val="평가표"/>
      <sheetName val="교육결과"/>
      <sheetName val="PC"/>
      <sheetName val="총원"/>
      <sheetName val="Y-WORK"/>
      <sheetName val="매출"/>
      <sheetName val="Customize Your Purchase Order"/>
      <sheetName val="Purchase Order"/>
      <sheetName val="매입별세금계산서집계표"/>
      <sheetName val="신용카드"/>
      <sheetName val="1ST"/>
      <sheetName val="월별손익"/>
      <sheetName val="전체현황"/>
      <sheetName val="교각̼산"/>
      <sheetName val="Customer_Databas"/>
      <sheetName val="회사정보"/>
      <sheetName val="기준재고"/>
      <sheetName val="내역서"/>
      <sheetName val="#REF"/>
      <sheetName val="HR Final"/>
      <sheetName val="HR"/>
      <sheetName val="영업점별목표산출"/>
      <sheetName val="보증금"/>
      <sheetName val="Xylose-Aug"/>
      <sheetName val="History input"/>
      <sheetName val="Financial statements"/>
      <sheetName val="일위대가목록"/>
      <sheetName val="분류항목"/>
      <sheetName val="실행철강하도"/>
      <sheetName val="data"/>
      <sheetName val="CJE"/>
      <sheetName val="공문 "/>
      <sheetName val="환율change"/>
      <sheetName val="환율"/>
      <sheetName val="신전산소항목시산표(5월)"/>
      <sheetName val="97KJIST"/>
      <sheetName val="T6-6(2)"/>
      <sheetName val="HISTORICAL"/>
      <sheetName val="FORECASTING"/>
      <sheetName val="기초코드"/>
      <sheetName val="재무가정"/>
      <sheetName val="11월업적급(FIS)"/>
      <sheetName val="626TD(COLOR)"/>
      <sheetName val="2004년전체승무원"/>
      <sheetName val="DISTTB"/>
      <sheetName val="INOBTB"/>
      <sheetName val="Condition"/>
      <sheetName val="현금및예치금-기말"/>
      <sheetName val="96월경계 (2)"/>
      <sheetName val="수입"/>
      <sheetName val="분기별데이타"/>
      <sheetName val="월별데이타"/>
      <sheetName val="기타계열"/>
      <sheetName val="대출금-8"/>
      <sheetName val="Template"/>
      <sheetName val="부대대비"/>
      <sheetName val="냉연집계"/>
      <sheetName val="KY.LEE"/>
      <sheetName val="제조원가"/>
      <sheetName val="통장출금액"/>
      <sheetName val="목표세부명세"/>
      <sheetName val="위원회결의"/>
      <sheetName val="심사반합의체"/>
      <sheetName val="부의서"/>
      <sheetName val="이사회부의서"/>
      <sheetName val="계열재무"/>
      <sheetName val="여신담보현황"/>
      <sheetName val="여신 (2)"/>
      <sheetName val="담보"/>
      <sheetName val="손익영향"/>
      <sheetName val="재무현황요약"/>
      <sheetName val="실사요약"/>
      <sheetName val="실사요약수정"/>
      <sheetName val="회사현황(1)"/>
      <sheetName val="회사현황"/>
      <sheetName val="회사현황 (2)"/>
      <sheetName val="2001상반기"/>
      <sheetName val="재무현황"/>
      <sheetName val="승인신청서"/>
      <sheetName val="심사의견1"/>
      <sheetName val="PLarp"/>
      <sheetName val="월별생산"/>
      <sheetName val="설계내역서"/>
      <sheetName val="B767"/>
      <sheetName val="Assignment"/>
      <sheetName val="실행내역"/>
      <sheetName val="1-1"/>
      <sheetName val="QMCT"/>
      <sheetName val="6호기"/>
      <sheetName val="목표관리모델(누적)"/>
      <sheetName val="BUS제원1"/>
      <sheetName val="Variables"/>
      <sheetName val="기준정보"/>
      <sheetName val="재1"/>
      <sheetName val="pivot monthly"/>
      <sheetName val="Debt"/>
      <sheetName val="PILOT품"/>
      <sheetName val="M96현황-동아"/>
      <sheetName val="96제조"/>
      <sheetName val="Normal Case"/>
      <sheetName val="0-Basics"/>
      <sheetName val="Header"/>
      <sheetName val="sapactivexlhiddensheet"/>
      <sheetName val="일반관리1"/>
      <sheetName val="Data&amp;Result"/>
      <sheetName val="재고자산명세"/>
      <sheetName val="제조원가(확인)"/>
      <sheetName val="Control Sheet"/>
      <sheetName val="MARCsheet"/>
      <sheetName val="95WBS"/>
      <sheetName val="대비"/>
      <sheetName val="FAB별"/>
      <sheetName val="FACTOR"/>
      <sheetName val="차량구입"/>
      <sheetName val="MN2G"/>
      <sheetName val="데이타"/>
      <sheetName val="전기일위대가"/>
      <sheetName val="14-1.학교 총 개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인구및세대"/>
      <sheetName val="2.국적별외국인 "/>
      <sheetName val="3.각세(외제)"/>
      <sheetName val="4.5세(외제)"/>
      <sheetName val="5.5세외국인"/>
      <sheetName val="6.각세말소자"/>
      <sheetName val="1-1포천-동별-인구및세대 "/>
      <sheetName val="2-1포천(각세)(외제)"/>
      <sheetName val="1_인구및세대"/>
      <sheetName val="2_국적별외국인_"/>
      <sheetName val="3_각세(외제)"/>
      <sheetName val="4_5세(외제)"/>
      <sheetName val="5_5세외국인"/>
      <sheetName val="6_각세말소자"/>
      <sheetName val="1-1포천-동별-인구및세대_"/>
      <sheetName val="1_인구및세대1"/>
      <sheetName val="2_국적별외국인_1"/>
      <sheetName val="3_각세(외제)1"/>
      <sheetName val="4_5세(외제)1"/>
      <sheetName val="5_5세외국인1"/>
      <sheetName val="6_각세말소자1"/>
      <sheetName val="1-1포천-동별-인구및세대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view="pageBreakPreview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16" sqref="I16"/>
    </sheetView>
  </sheetViews>
  <sheetFormatPr defaultRowHeight="17.25"/>
  <cols>
    <col min="1" max="1" width="11" style="154" customWidth="1"/>
    <col min="2" max="2" width="14" style="154" customWidth="1"/>
    <col min="3" max="3" width="10.125" style="154" customWidth="1"/>
    <col min="4" max="4" width="12.375" style="154" customWidth="1"/>
    <col min="5" max="5" width="14.25" style="154" customWidth="1"/>
    <col min="6" max="6" width="12.5" style="154" customWidth="1"/>
    <col min="7" max="7" width="13.125" style="154" customWidth="1"/>
    <col min="8" max="9" width="23.875" style="154" customWidth="1"/>
    <col min="10" max="10" width="15.625" style="154" customWidth="1"/>
    <col min="11" max="11" width="11.5" style="154" customWidth="1"/>
    <col min="12" max="16384" width="9" style="154"/>
  </cols>
  <sheetData>
    <row r="1" spans="1:12" s="453" customFormat="1" ht="24.95" customHeight="1">
      <c r="A1" s="878"/>
      <c r="B1" s="878"/>
      <c r="C1" s="878"/>
      <c r="D1" s="878"/>
      <c r="E1" s="878"/>
      <c r="F1" s="878"/>
      <c r="G1" s="878" t="s">
        <v>623</v>
      </c>
      <c r="H1" s="878"/>
      <c r="I1" s="878"/>
      <c r="J1" s="878"/>
      <c r="K1" s="878"/>
      <c r="L1" s="452"/>
    </row>
    <row r="2" spans="1:12" s="455" customFormat="1" ht="20.100000000000001" customHeight="1">
      <c r="A2" s="879" t="s">
        <v>624</v>
      </c>
      <c r="B2" s="879"/>
      <c r="C2" s="879"/>
      <c r="D2" s="879"/>
      <c r="E2" s="879"/>
      <c r="F2" s="879"/>
      <c r="G2" s="879" t="s">
        <v>625</v>
      </c>
      <c r="H2" s="879"/>
      <c r="I2" s="879"/>
      <c r="J2" s="879"/>
      <c r="K2" s="879"/>
      <c r="L2" s="454"/>
    </row>
    <row r="3" spans="1:12" s="136" customFormat="1" ht="20.100000000000001" customHeight="1" thickBot="1">
      <c r="A3" s="134" t="s">
        <v>626</v>
      </c>
      <c r="B3" s="134"/>
      <c r="C3" s="134"/>
      <c r="D3" s="134"/>
      <c r="E3" s="134"/>
      <c r="F3" s="134"/>
      <c r="G3" s="134"/>
      <c r="H3" s="134"/>
      <c r="I3" s="134"/>
      <c r="J3" s="134"/>
      <c r="K3" s="135" t="s">
        <v>627</v>
      </c>
    </row>
    <row r="4" spans="1:12" s="136" customFormat="1" ht="21.95" customHeight="1" thickTop="1">
      <c r="A4" s="880" t="s">
        <v>199</v>
      </c>
      <c r="B4" s="448" t="s">
        <v>628</v>
      </c>
      <c r="C4" s="682" t="s">
        <v>178</v>
      </c>
      <c r="D4" s="686"/>
      <c r="E4" s="681"/>
      <c r="F4" s="681"/>
      <c r="G4" s="685" t="s">
        <v>629</v>
      </c>
      <c r="H4" s="685"/>
      <c r="I4" s="683"/>
      <c r="J4" s="137" t="s">
        <v>630</v>
      </c>
      <c r="K4" s="883" t="s">
        <v>130</v>
      </c>
    </row>
    <row r="5" spans="1:12" s="136" customFormat="1" ht="21.95" customHeight="1">
      <c r="A5" s="881"/>
      <c r="B5" s="456" t="s">
        <v>631</v>
      </c>
      <c r="C5" s="138" t="s">
        <v>724</v>
      </c>
      <c r="D5" s="139" t="s">
        <v>725</v>
      </c>
      <c r="E5" s="457"/>
      <c r="F5" s="140" t="s">
        <v>632</v>
      </c>
      <c r="G5" s="141" t="s">
        <v>633</v>
      </c>
      <c r="H5" s="451" t="s">
        <v>634</v>
      </c>
      <c r="I5" s="139" t="s">
        <v>726</v>
      </c>
      <c r="J5" s="142" t="s">
        <v>635</v>
      </c>
      <c r="K5" s="884"/>
    </row>
    <row r="6" spans="1:12" s="136" customFormat="1" ht="21.95" customHeight="1">
      <c r="A6" s="881"/>
      <c r="B6" s="449" t="s">
        <v>636</v>
      </c>
      <c r="C6" s="143"/>
      <c r="D6" s="139" t="s">
        <v>637</v>
      </c>
      <c r="E6" s="451" t="s">
        <v>638</v>
      </c>
      <c r="F6" s="144"/>
      <c r="G6" s="458"/>
      <c r="H6" s="192" t="s">
        <v>639</v>
      </c>
      <c r="I6" s="886" t="s">
        <v>723</v>
      </c>
      <c r="J6" s="142" t="s">
        <v>640</v>
      </c>
      <c r="K6" s="884"/>
    </row>
    <row r="7" spans="1:12" s="136" customFormat="1" ht="30" customHeight="1">
      <c r="A7" s="882"/>
      <c r="B7" s="198" t="s">
        <v>641</v>
      </c>
      <c r="C7" s="450" t="s">
        <v>141</v>
      </c>
      <c r="D7" s="450" t="s">
        <v>642</v>
      </c>
      <c r="E7" s="459" t="s">
        <v>643</v>
      </c>
      <c r="F7" s="145" t="s">
        <v>43</v>
      </c>
      <c r="G7" s="146" t="s">
        <v>644</v>
      </c>
      <c r="H7" s="147" t="s">
        <v>645</v>
      </c>
      <c r="I7" s="887"/>
      <c r="J7" s="146" t="s">
        <v>646</v>
      </c>
      <c r="K7" s="885"/>
    </row>
    <row r="8" spans="1:12" s="136" customFormat="1" ht="38.85" customHeight="1">
      <c r="A8" s="461">
        <v>2014</v>
      </c>
      <c r="B8" s="149">
        <v>77306.025682461419</v>
      </c>
      <c r="C8" s="148">
        <v>70176</v>
      </c>
      <c r="D8" s="148">
        <v>16812</v>
      </c>
      <c r="E8" s="148">
        <v>4853</v>
      </c>
      <c r="F8" s="148">
        <v>47234</v>
      </c>
      <c r="G8" s="148">
        <v>1311</v>
      </c>
      <c r="H8" s="148">
        <v>4819</v>
      </c>
      <c r="I8" s="148" t="s">
        <v>743</v>
      </c>
      <c r="J8" s="460">
        <v>90.776882371694583</v>
      </c>
      <c r="K8" s="461">
        <v>2014</v>
      </c>
    </row>
    <row r="9" spans="1:12" s="136" customFormat="1" ht="38.85" customHeight="1">
      <c r="A9" s="461">
        <v>2015</v>
      </c>
      <c r="B9" s="149">
        <v>77306.025682461419</v>
      </c>
      <c r="C9" s="148">
        <v>70176</v>
      </c>
      <c r="D9" s="148">
        <v>16812</v>
      </c>
      <c r="E9" s="148">
        <v>4853</v>
      </c>
      <c r="F9" s="148">
        <v>47234</v>
      </c>
      <c r="G9" s="148">
        <v>1311</v>
      </c>
      <c r="H9" s="148">
        <v>4819</v>
      </c>
      <c r="I9" s="148" t="s">
        <v>743</v>
      </c>
      <c r="J9" s="460">
        <v>90.776882371694583</v>
      </c>
      <c r="K9" s="461">
        <v>2015</v>
      </c>
    </row>
    <row r="10" spans="1:12" s="136" customFormat="1" ht="38.85" customHeight="1">
      <c r="A10" s="462">
        <v>2016</v>
      </c>
      <c r="B10" s="150">
        <v>71155</v>
      </c>
      <c r="C10" s="148">
        <v>64296</v>
      </c>
      <c r="D10" s="148">
        <v>10445</v>
      </c>
      <c r="E10" s="587" t="s">
        <v>372</v>
      </c>
      <c r="F10" s="148">
        <v>47360</v>
      </c>
      <c r="G10" s="148">
        <v>1087</v>
      </c>
      <c r="H10" s="148">
        <v>5481</v>
      </c>
      <c r="I10" s="148" t="s">
        <v>743</v>
      </c>
      <c r="J10" s="460">
        <v>90</v>
      </c>
      <c r="K10" s="461">
        <v>2016</v>
      </c>
    </row>
    <row r="11" spans="1:12" s="136" customFormat="1" ht="38.85" customHeight="1">
      <c r="A11" s="189">
        <v>2017</v>
      </c>
      <c r="B11" s="588">
        <v>74886</v>
      </c>
      <c r="C11" s="588">
        <v>69399</v>
      </c>
      <c r="D11" s="588">
        <v>10658</v>
      </c>
      <c r="E11" s="587" t="s">
        <v>372</v>
      </c>
      <c r="F11" s="588">
        <v>51788</v>
      </c>
      <c r="G11" s="588">
        <v>1106</v>
      </c>
      <c r="H11" s="588">
        <v>5885</v>
      </c>
      <c r="I11" s="148" t="s">
        <v>743</v>
      </c>
      <c r="J11" s="588">
        <v>93</v>
      </c>
      <c r="K11" s="192">
        <v>2017</v>
      </c>
    </row>
    <row r="12" spans="1:12" s="136" customFormat="1" ht="38.85" customHeight="1">
      <c r="A12" s="462">
        <v>2018</v>
      </c>
      <c r="B12" s="588">
        <v>77928</v>
      </c>
      <c r="C12" s="588">
        <v>76037</v>
      </c>
      <c r="D12" s="588">
        <v>10869</v>
      </c>
      <c r="E12" s="587" t="s">
        <v>372</v>
      </c>
      <c r="F12" s="588">
        <v>56487</v>
      </c>
      <c r="G12" s="588">
        <v>1207</v>
      </c>
      <c r="H12" s="588">
        <v>6548</v>
      </c>
      <c r="I12" s="148">
        <v>926</v>
      </c>
      <c r="J12" s="589">
        <f>C12/B12*100</f>
        <v>97.573401088183971</v>
      </c>
      <c r="K12" s="192">
        <v>2018</v>
      </c>
    </row>
    <row r="13" spans="1:12" s="136" customFormat="1" ht="38.85" customHeight="1">
      <c r="A13" s="462">
        <v>2019</v>
      </c>
      <c r="B13" s="588">
        <v>81582</v>
      </c>
      <c r="C13" s="588">
        <v>79875</v>
      </c>
      <c r="D13" s="588">
        <v>10815</v>
      </c>
      <c r="E13" s="587" t="s">
        <v>148</v>
      </c>
      <c r="F13" s="588">
        <v>59763</v>
      </c>
      <c r="G13" s="588">
        <v>1322</v>
      </c>
      <c r="H13" s="588">
        <v>7018</v>
      </c>
      <c r="I13" s="148">
        <v>957</v>
      </c>
      <c r="J13" s="589">
        <v>96.734573803044782</v>
      </c>
      <c r="K13" s="192">
        <v>2019</v>
      </c>
    </row>
    <row r="14" spans="1:12" s="463" customFormat="1" ht="38.85" customHeight="1">
      <c r="A14" s="462">
        <v>2020</v>
      </c>
      <c r="B14" s="588">
        <v>86650</v>
      </c>
      <c r="C14" s="588">
        <v>85563</v>
      </c>
      <c r="D14" s="588">
        <v>10882</v>
      </c>
      <c r="E14" s="587">
        <v>1224</v>
      </c>
      <c r="F14" s="588">
        <v>64932</v>
      </c>
      <c r="G14" s="588">
        <v>1413</v>
      </c>
      <c r="H14" s="588">
        <v>7359</v>
      </c>
      <c r="I14" s="148">
        <v>977</v>
      </c>
      <c r="J14" s="589">
        <f>C14/B14*100</f>
        <v>98.745527986151188</v>
      </c>
      <c r="K14" s="192">
        <v>2020</v>
      </c>
    </row>
    <row r="15" spans="1:12" s="463" customFormat="1" ht="38.85" customHeight="1">
      <c r="A15" s="462">
        <v>2021</v>
      </c>
      <c r="B15" s="588">
        <v>90836</v>
      </c>
      <c r="C15" s="588">
        <v>88057</v>
      </c>
      <c r="D15" s="588">
        <v>10799</v>
      </c>
      <c r="E15" s="587">
        <v>1200</v>
      </c>
      <c r="F15" s="588">
        <v>67148</v>
      </c>
      <c r="G15" s="588">
        <v>1545</v>
      </c>
      <c r="H15" s="588">
        <v>7593</v>
      </c>
      <c r="I15" s="148">
        <v>972</v>
      </c>
      <c r="J15" s="589">
        <f>C15/B15*100</f>
        <v>96.940640274780918</v>
      </c>
      <c r="K15" s="192">
        <v>2021</v>
      </c>
    </row>
    <row r="16" spans="1:12" s="463" customFormat="1" ht="38.85" customHeight="1">
      <c r="A16" s="462">
        <v>2022</v>
      </c>
      <c r="B16" s="588">
        <v>93648</v>
      </c>
      <c r="C16" s="588">
        <v>94956</v>
      </c>
      <c r="D16" s="588">
        <v>10891</v>
      </c>
      <c r="E16" s="587">
        <v>1197</v>
      </c>
      <c r="F16" s="588">
        <v>73315</v>
      </c>
      <c r="G16" s="588">
        <v>1826</v>
      </c>
      <c r="H16" s="588">
        <v>7962</v>
      </c>
      <c r="I16" s="148">
        <v>962</v>
      </c>
      <c r="J16" s="589">
        <v>101.39671963095849</v>
      </c>
      <c r="K16" s="192">
        <v>2022</v>
      </c>
    </row>
    <row r="17" spans="1:11" s="463" customFormat="1" ht="38.85" customHeight="1">
      <c r="A17" s="687">
        <v>2023</v>
      </c>
      <c r="B17" s="503">
        <v>105751</v>
      </c>
      <c r="C17" s="503">
        <v>108898</v>
      </c>
      <c r="D17" s="503">
        <v>10989</v>
      </c>
      <c r="E17" s="688">
        <v>1200</v>
      </c>
      <c r="F17" s="503">
        <v>86705</v>
      </c>
      <c r="G17" s="503">
        <v>2020</v>
      </c>
      <c r="H17" s="503">
        <v>8224</v>
      </c>
      <c r="I17" s="503">
        <v>960</v>
      </c>
      <c r="J17" s="590" t="s">
        <v>148</v>
      </c>
      <c r="K17" s="591">
        <v>2023</v>
      </c>
    </row>
    <row r="18" spans="1:11" s="151" customFormat="1" ht="14.1" customHeight="1">
      <c r="A18" s="151" t="s">
        <v>374</v>
      </c>
      <c r="K18" s="152" t="s">
        <v>375</v>
      </c>
    </row>
    <row r="19" spans="1:11" s="153" customFormat="1" ht="14.1" customHeight="1">
      <c r="A19" s="217" t="s">
        <v>712</v>
      </c>
    </row>
    <row r="20" spans="1:11" s="153" customFormat="1" ht="14.1" customHeight="1">
      <c r="A20" s="662" t="s">
        <v>713</v>
      </c>
    </row>
    <row r="21" spans="1:11" s="153" customFormat="1" ht="14.1" customHeight="1">
      <c r="A21" s="662" t="s">
        <v>714</v>
      </c>
    </row>
    <row r="22" spans="1:11" s="153" customFormat="1" ht="14.1" customHeight="1">
      <c r="A22" s="662" t="s">
        <v>830</v>
      </c>
    </row>
    <row r="23" spans="1:11" s="153" customFormat="1" ht="16.5" customHeight="1"/>
    <row r="24" spans="1:11" ht="14.25" customHeight="1"/>
    <row r="25" spans="1:11" ht="14.25" customHeight="1"/>
    <row r="26" spans="1:11" ht="14.25" customHeight="1"/>
    <row r="27" spans="1:11" ht="19.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9.5" customHeight="1"/>
    <row r="33" ht="14.25" customHeight="1"/>
    <row r="34" ht="14.25" customHeight="1"/>
    <row r="35" ht="14.25" customHeight="1"/>
    <row r="36" ht="14.25" customHeight="1"/>
    <row r="37" ht="19.5" customHeight="1"/>
    <row r="38" ht="14.25" customHeight="1"/>
    <row r="39" ht="14.25" customHeight="1"/>
    <row r="40" ht="14.25" customHeight="1"/>
    <row r="41" ht="14.25" customHeight="1"/>
    <row r="42" ht="14.25" customHeight="1"/>
    <row r="43" ht="5.25" customHeight="1"/>
    <row r="44" ht="15.75" customHeight="1"/>
    <row r="45" ht="15.75" customHeight="1"/>
    <row r="46" ht="15.75" customHeight="1"/>
    <row r="47" ht="15.75" customHeight="1"/>
  </sheetData>
  <mergeCells count="7">
    <mergeCell ref="A1:F1"/>
    <mergeCell ref="G1:K1"/>
    <mergeCell ref="A2:F2"/>
    <mergeCell ref="G2:K2"/>
    <mergeCell ref="A4:A7"/>
    <mergeCell ref="K4:K7"/>
    <mergeCell ref="I6:I7"/>
  </mergeCells>
  <phoneticPr fontId="6" type="noConversion"/>
  <printOptions horizontalCentered="1" gridLines="1" gridLinesSet="0"/>
  <pageMargins left="1.2204724409448819" right="1.2204724409448819" top="1.0236220472440944" bottom="2.3622047244094491" header="0" footer="0"/>
  <pageSetup paperSize="9" scale="90" orientation="landscape" r:id="rId1"/>
  <headerFooter alignWithMargins="0"/>
  <colBreaks count="1" manualBreakCount="1">
    <brk id="5" max="2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view="pageBreakPreview" zoomScaleSheetLayoutView="115" workbookViewId="0">
      <pane ySplit="6" topLeftCell="A7" activePane="bottomLeft" state="frozen"/>
      <selection pane="bottomLeft" activeCell="E17" sqref="E17:E18"/>
    </sheetView>
  </sheetViews>
  <sheetFormatPr defaultRowHeight="17.25"/>
  <cols>
    <col min="1" max="1" width="8.375" style="154" customWidth="1"/>
    <col min="2" max="9" width="8.625" style="154" customWidth="1"/>
    <col min="10" max="10" width="11.125" style="154" customWidth="1"/>
    <col min="11" max="11" width="11.125" style="218" customWidth="1"/>
    <col min="12" max="15" width="11.125" style="154" customWidth="1"/>
    <col min="16" max="16" width="10.5" style="154" customWidth="1"/>
    <col min="17" max="16384" width="9" style="154"/>
  </cols>
  <sheetData>
    <row r="1" spans="1:16" s="219" customFormat="1" ht="20.100000000000001" customHeight="1">
      <c r="A1" s="916" t="s">
        <v>760</v>
      </c>
      <c r="B1" s="916"/>
      <c r="C1" s="916"/>
      <c r="D1" s="916"/>
      <c r="E1" s="916"/>
      <c r="F1" s="916"/>
      <c r="G1" s="916"/>
      <c r="H1" s="916"/>
      <c r="I1" s="916"/>
      <c r="J1" s="916" t="s">
        <v>306</v>
      </c>
      <c r="K1" s="916"/>
      <c r="L1" s="916"/>
      <c r="M1" s="916"/>
      <c r="N1" s="916"/>
      <c r="O1" s="916"/>
      <c r="P1" s="916"/>
    </row>
    <row r="2" spans="1:16" s="153" customFormat="1" ht="20.100000000000001" customHeight="1" thickBot="1">
      <c r="A2" s="134" t="s">
        <v>157</v>
      </c>
      <c r="B2" s="134"/>
      <c r="C2" s="134"/>
      <c r="D2" s="134"/>
      <c r="E2" s="134"/>
      <c r="F2" s="134"/>
      <c r="G2" s="220"/>
      <c r="H2" s="134"/>
      <c r="I2" s="134"/>
      <c r="J2" s="134"/>
      <c r="K2" s="134"/>
      <c r="L2" s="134"/>
      <c r="M2" s="134"/>
      <c r="N2" s="134"/>
      <c r="O2" s="134"/>
      <c r="P2" s="135" t="s">
        <v>223</v>
      </c>
    </row>
    <row r="3" spans="1:16" s="215" customFormat="1" ht="21.95" customHeight="1" thickTop="1">
      <c r="A3" s="880" t="s">
        <v>213</v>
      </c>
      <c r="B3" s="221" t="s">
        <v>158</v>
      </c>
      <c r="C3" s="221"/>
      <c r="D3" s="221"/>
      <c r="E3" s="222"/>
      <c r="F3" s="221"/>
      <c r="G3" s="222"/>
      <c r="H3" s="221"/>
      <c r="I3" s="223"/>
      <c r="J3" s="221" t="s">
        <v>214</v>
      </c>
      <c r="K3" s="221"/>
      <c r="L3" s="221"/>
      <c r="M3" s="221"/>
      <c r="N3" s="221"/>
      <c r="O3" s="221"/>
      <c r="P3" s="933" t="s">
        <v>215</v>
      </c>
    </row>
    <row r="4" spans="1:16" s="215" customFormat="1" ht="21.95" customHeight="1">
      <c r="A4" s="881"/>
      <c r="B4" s="224" t="s">
        <v>46</v>
      </c>
      <c r="C4" s="225"/>
      <c r="D4" s="224" t="s">
        <v>47</v>
      </c>
      <c r="E4" s="225"/>
      <c r="F4" s="224" t="s">
        <v>48</v>
      </c>
      <c r="G4" s="225"/>
      <c r="H4" s="224" t="s">
        <v>159</v>
      </c>
      <c r="I4" s="224"/>
      <c r="J4" s="224" t="s">
        <v>160</v>
      </c>
      <c r="K4" s="225"/>
      <c r="L4" s="224" t="s">
        <v>49</v>
      </c>
      <c r="M4" s="224"/>
      <c r="N4" s="226" t="s">
        <v>137</v>
      </c>
      <c r="O4" s="224"/>
      <c r="P4" s="934"/>
    </row>
    <row r="5" spans="1:16" s="215" customFormat="1" ht="21.95" customHeight="1">
      <c r="A5" s="881"/>
      <c r="B5" s="221" t="s">
        <v>42</v>
      </c>
      <c r="C5" s="222"/>
      <c r="D5" s="221" t="s">
        <v>216</v>
      </c>
      <c r="E5" s="222"/>
      <c r="F5" s="221" t="s">
        <v>217</v>
      </c>
      <c r="G5" s="222"/>
      <c r="H5" s="221" t="s">
        <v>218</v>
      </c>
      <c r="I5" s="221"/>
      <c r="J5" s="221" t="s">
        <v>219</v>
      </c>
      <c r="K5" s="222"/>
      <c r="L5" s="221" t="s">
        <v>220</v>
      </c>
      <c r="M5" s="221"/>
      <c r="N5" s="227" t="s">
        <v>221</v>
      </c>
      <c r="O5" s="221"/>
      <c r="P5" s="934"/>
    </row>
    <row r="6" spans="1:16" s="153" customFormat="1" ht="30" customHeight="1">
      <c r="A6" s="882"/>
      <c r="B6" s="210" t="s">
        <v>357</v>
      </c>
      <c r="C6" s="210" t="s">
        <v>222</v>
      </c>
      <c r="D6" s="210" t="s">
        <v>356</v>
      </c>
      <c r="E6" s="210" t="s">
        <v>222</v>
      </c>
      <c r="F6" s="210" t="s">
        <v>356</v>
      </c>
      <c r="G6" s="210" t="s">
        <v>222</v>
      </c>
      <c r="H6" s="210" t="s">
        <v>356</v>
      </c>
      <c r="I6" s="210" t="s">
        <v>222</v>
      </c>
      <c r="J6" s="228" t="s">
        <v>356</v>
      </c>
      <c r="K6" s="228" t="s">
        <v>222</v>
      </c>
      <c r="L6" s="210" t="s">
        <v>356</v>
      </c>
      <c r="M6" s="229" t="s">
        <v>222</v>
      </c>
      <c r="N6" s="230" t="s">
        <v>356</v>
      </c>
      <c r="O6" s="231" t="s">
        <v>222</v>
      </c>
      <c r="P6" s="935"/>
    </row>
    <row r="7" spans="1:16" s="153" customFormat="1" ht="43.35" customHeight="1">
      <c r="A7" s="232">
        <v>2014</v>
      </c>
      <c r="B7" s="148">
        <f>SUM(D7+F7+H7+J7+L7+N7)</f>
        <v>8064</v>
      </c>
      <c r="C7" s="150">
        <v>5748</v>
      </c>
      <c r="D7" s="148">
        <v>856</v>
      </c>
      <c r="E7" s="148">
        <v>690</v>
      </c>
      <c r="F7" s="148">
        <v>658</v>
      </c>
      <c r="G7" s="148">
        <v>540</v>
      </c>
      <c r="H7" s="148">
        <v>5109</v>
      </c>
      <c r="I7" s="148">
        <v>533</v>
      </c>
      <c r="J7" s="148">
        <v>751</v>
      </c>
      <c r="K7" s="148">
        <v>3437</v>
      </c>
      <c r="L7" s="148">
        <v>199</v>
      </c>
      <c r="M7" s="148">
        <v>332</v>
      </c>
      <c r="N7" s="148">
        <v>491</v>
      </c>
      <c r="O7" s="148">
        <v>216</v>
      </c>
      <c r="P7" s="233">
        <v>2014</v>
      </c>
    </row>
    <row r="8" spans="1:16" s="153" customFormat="1" ht="43.35" customHeight="1">
      <c r="A8" s="232">
        <v>2015</v>
      </c>
      <c r="B8" s="148">
        <f>SUM(D8+F8+H8+J8+L8+N8)</f>
        <v>10716</v>
      </c>
      <c r="C8" s="150">
        <v>6504</v>
      </c>
      <c r="D8" s="148">
        <v>957</v>
      </c>
      <c r="E8" s="148">
        <v>856</v>
      </c>
      <c r="F8" s="148">
        <v>901</v>
      </c>
      <c r="G8" s="148">
        <v>867</v>
      </c>
      <c r="H8" s="148">
        <v>6834</v>
      </c>
      <c r="I8" s="148">
        <v>1282</v>
      </c>
      <c r="J8" s="148">
        <v>1103</v>
      </c>
      <c r="K8" s="148">
        <v>2799</v>
      </c>
      <c r="L8" s="148">
        <v>214</v>
      </c>
      <c r="M8" s="148">
        <v>437</v>
      </c>
      <c r="N8" s="148">
        <v>707</v>
      </c>
      <c r="O8" s="148">
        <v>263</v>
      </c>
      <c r="P8" s="233">
        <v>2015</v>
      </c>
    </row>
    <row r="9" spans="1:16" s="153" customFormat="1" ht="43.35" customHeight="1">
      <c r="A9" s="232">
        <v>2016</v>
      </c>
      <c r="B9" s="148">
        <f>SUM(D9+F9+H9+J9+L9+N9)</f>
        <v>11517</v>
      </c>
      <c r="C9" s="150">
        <v>6818</v>
      </c>
      <c r="D9" s="148">
        <v>1157</v>
      </c>
      <c r="E9" s="148">
        <v>863</v>
      </c>
      <c r="F9" s="148">
        <v>964</v>
      </c>
      <c r="G9" s="148">
        <v>902</v>
      </c>
      <c r="H9" s="148">
        <v>6679</v>
      </c>
      <c r="I9" s="148">
        <v>1175</v>
      </c>
      <c r="J9" s="148">
        <v>1766</v>
      </c>
      <c r="K9" s="148">
        <v>2976</v>
      </c>
      <c r="L9" s="148">
        <v>256</v>
      </c>
      <c r="M9" s="148">
        <v>521</v>
      </c>
      <c r="N9" s="148">
        <v>695</v>
      </c>
      <c r="O9" s="148">
        <v>381</v>
      </c>
      <c r="P9" s="233">
        <v>2016</v>
      </c>
    </row>
    <row r="10" spans="1:16" s="153" customFormat="1" ht="43.35" customHeight="1">
      <c r="A10" s="232">
        <v>2017</v>
      </c>
      <c r="B10" s="149">
        <f>SUM(D10,F10,H10,J10,L10,N10)</f>
        <v>15871</v>
      </c>
      <c r="C10" s="150">
        <f>SUM(E10,G10,I10,K10,M10,O10)</f>
        <v>9041</v>
      </c>
      <c r="D10" s="148">
        <v>1475</v>
      </c>
      <c r="E10" s="148">
        <v>1359</v>
      </c>
      <c r="F10" s="148">
        <v>1179</v>
      </c>
      <c r="G10" s="148">
        <v>1246</v>
      </c>
      <c r="H10" s="148">
        <v>10576</v>
      </c>
      <c r="I10" s="148">
        <v>1383</v>
      </c>
      <c r="J10" s="148">
        <v>1304</v>
      </c>
      <c r="K10" s="148">
        <v>4275</v>
      </c>
      <c r="L10" s="148">
        <v>432</v>
      </c>
      <c r="M10" s="148">
        <v>292</v>
      </c>
      <c r="N10" s="148">
        <v>905</v>
      </c>
      <c r="O10" s="148">
        <v>486</v>
      </c>
      <c r="P10" s="233">
        <v>2017</v>
      </c>
    </row>
    <row r="11" spans="1:16" s="153" customFormat="1" ht="43.35" customHeight="1">
      <c r="A11" s="232">
        <v>2018</v>
      </c>
      <c r="B11" s="149">
        <v>17667</v>
      </c>
      <c r="C11" s="150">
        <v>8538</v>
      </c>
      <c r="D11" s="148">
        <v>1367</v>
      </c>
      <c r="E11" s="148">
        <v>1078</v>
      </c>
      <c r="F11" s="148">
        <v>1470</v>
      </c>
      <c r="G11" s="148">
        <v>1544</v>
      </c>
      <c r="H11" s="148">
        <v>12105</v>
      </c>
      <c r="I11" s="148">
        <v>1373</v>
      </c>
      <c r="J11" s="148">
        <v>1179</v>
      </c>
      <c r="K11" s="148">
        <v>3608</v>
      </c>
      <c r="L11" s="148">
        <v>416</v>
      </c>
      <c r="M11" s="148">
        <v>496</v>
      </c>
      <c r="N11" s="148">
        <v>1130</v>
      </c>
      <c r="O11" s="148">
        <v>439</v>
      </c>
      <c r="P11" s="233">
        <v>2018</v>
      </c>
    </row>
    <row r="12" spans="1:16" s="153" customFormat="1" ht="43.35" customHeight="1">
      <c r="A12" s="232">
        <v>2019</v>
      </c>
      <c r="B12" s="149">
        <f t="shared" ref="B12:C14" si="0">SUM(D12,F12,H12,J12,L12,N12)</f>
        <v>14838</v>
      </c>
      <c r="C12" s="150">
        <f t="shared" si="0"/>
        <v>9061</v>
      </c>
      <c r="D12" s="148">
        <v>1560</v>
      </c>
      <c r="E12" s="148">
        <v>1245</v>
      </c>
      <c r="F12" s="148">
        <v>1463</v>
      </c>
      <c r="G12" s="148">
        <v>1386</v>
      </c>
      <c r="H12" s="148">
        <v>8132</v>
      </c>
      <c r="I12" s="148">
        <v>1507</v>
      </c>
      <c r="J12" s="148">
        <v>2263</v>
      </c>
      <c r="K12" s="148">
        <v>4128</v>
      </c>
      <c r="L12" s="148">
        <v>332</v>
      </c>
      <c r="M12" s="148">
        <v>380</v>
      </c>
      <c r="N12" s="148">
        <v>1088</v>
      </c>
      <c r="O12" s="148">
        <v>415</v>
      </c>
      <c r="P12" s="233">
        <v>2019</v>
      </c>
    </row>
    <row r="13" spans="1:16" s="153" customFormat="1" ht="43.35" customHeight="1">
      <c r="A13" s="232">
        <v>2020</v>
      </c>
      <c r="B13" s="149">
        <f t="shared" si="0"/>
        <v>30431</v>
      </c>
      <c r="C13" s="150">
        <f t="shared" si="0"/>
        <v>9860</v>
      </c>
      <c r="D13" s="148">
        <v>1781</v>
      </c>
      <c r="E13" s="148">
        <v>1597</v>
      </c>
      <c r="F13" s="148">
        <v>1499</v>
      </c>
      <c r="G13" s="148">
        <v>1383</v>
      </c>
      <c r="H13" s="148">
        <v>22901</v>
      </c>
      <c r="I13" s="148">
        <v>2434</v>
      </c>
      <c r="J13" s="148">
        <v>1565</v>
      </c>
      <c r="K13" s="148">
        <v>3405</v>
      </c>
      <c r="L13" s="148">
        <v>758</v>
      </c>
      <c r="M13" s="148">
        <v>516</v>
      </c>
      <c r="N13" s="148">
        <v>1927</v>
      </c>
      <c r="O13" s="148">
        <v>525</v>
      </c>
      <c r="P13" s="233">
        <v>2020</v>
      </c>
    </row>
    <row r="14" spans="1:16" s="153" customFormat="1" ht="43.35" customHeight="1">
      <c r="A14" s="232">
        <v>2021</v>
      </c>
      <c r="B14" s="149">
        <f t="shared" si="0"/>
        <v>25943</v>
      </c>
      <c r="C14" s="150">
        <f t="shared" si="0"/>
        <v>12771</v>
      </c>
      <c r="D14" s="148">
        <v>3216</v>
      </c>
      <c r="E14" s="148">
        <v>1906</v>
      </c>
      <c r="F14" s="148">
        <v>1709</v>
      </c>
      <c r="G14" s="148">
        <v>1795</v>
      </c>
      <c r="H14" s="148">
        <v>15900</v>
      </c>
      <c r="I14" s="148">
        <v>2378</v>
      </c>
      <c r="J14" s="148">
        <v>2341</v>
      </c>
      <c r="K14" s="148">
        <v>5096</v>
      </c>
      <c r="L14" s="148">
        <v>473</v>
      </c>
      <c r="M14" s="148">
        <v>786</v>
      </c>
      <c r="N14" s="148">
        <v>2304</v>
      </c>
      <c r="O14" s="148">
        <v>810</v>
      </c>
      <c r="P14" s="233">
        <v>2021</v>
      </c>
    </row>
    <row r="15" spans="1:16" s="153" customFormat="1" ht="43.35" customHeight="1">
      <c r="A15" s="232">
        <v>2022</v>
      </c>
      <c r="B15" s="149">
        <v>17014</v>
      </c>
      <c r="C15" s="150">
        <v>9058</v>
      </c>
      <c r="D15" s="148">
        <v>1551</v>
      </c>
      <c r="E15" s="148">
        <v>1309</v>
      </c>
      <c r="F15" s="148">
        <v>1698</v>
      </c>
      <c r="G15" s="148">
        <v>1237</v>
      </c>
      <c r="H15" s="148">
        <v>9946</v>
      </c>
      <c r="I15" s="148">
        <v>2321</v>
      </c>
      <c r="J15" s="148">
        <v>1824</v>
      </c>
      <c r="K15" s="148">
        <v>2922</v>
      </c>
      <c r="L15" s="148">
        <v>423</v>
      </c>
      <c r="M15" s="148">
        <v>624</v>
      </c>
      <c r="N15" s="148">
        <v>1572</v>
      </c>
      <c r="O15" s="148">
        <v>645</v>
      </c>
      <c r="P15" s="233">
        <v>2022</v>
      </c>
    </row>
    <row r="16" spans="1:16" s="234" customFormat="1" ht="43.35" customHeight="1">
      <c r="A16" s="705">
        <v>2023</v>
      </c>
      <c r="B16" s="706">
        <f>SUM(D16,F16,H16,J16,L16,N16)</f>
        <v>13943</v>
      </c>
      <c r="C16" s="201">
        <f>SUM(E16,G16,I16,K16,M16,O16)</f>
        <v>7548</v>
      </c>
      <c r="D16" s="707">
        <v>1070</v>
      </c>
      <c r="E16" s="707">
        <v>668</v>
      </c>
      <c r="F16" s="707">
        <v>1402</v>
      </c>
      <c r="G16" s="707">
        <v>665</v>
      </c>
      <c r="H16" s="707">
        <v>8786</v>
      </c>
      <c r="I16" s="707">
        <v>1646</v>
      </c>
      <c r="J16" s="707">
        <v>1127</v>
      </c>
      <c r="K16" s="707">
        <v>3854</v>
      </c>
      <c r="L16" s="707">
        <v>281</v>
      </c>
      <c r="M16" s="707">
        <v>354</v>
      </c>
      <c r="N16" s="707">
        <v>1277</v>
      </c>
      <c r="O16" s="707">
        <v>361</v>
      </c>
      <c r="P16" s="708">
        <v>2023</v>
      </c>
    </row>
    <row r="17" spans="1:16" s="151" customFormat="1" ht="15" customHeight="1">
      <c r="A17" s="151" t="s">
        <v>374</v>
      </c>
      <c r="B17" s="152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152" t="s">
        <v>375</v>
      </c>
    </row>
    <row r="18" spans="1:16" s="234" customFormat="1" ht="15" customHeight="1">
      <c r="A18" s="235" t="s">
        <v>334</v>
      </c>
      <c r="B18" s="236"/>
      <c r="C18" s="236"/>
      <c r="D18" s="237"/>
      <c r="E18" s="237"/>
      <c r="F18" s="237"/>
      <c r="G18" s="237"/>
      <c r="H18" s="237"/>
      <c r="I18" s="237"/>
      <c r="J18" s="237"/>
      <c r="K18" s="237"/>
      <c r="L18" s="238"/>
      <c r="M18" s="238"/>
      <c r="N18" s="237"/>
      <c r="O18" s="237"/>
      <c r="P18" s="239"/>
    </row>
    <row r="19" spans="1:16" s="151" customFormat="1" ht="15" customHeight="1">
      <c r="B19" s="152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152"/>
    </row>
    <row r="20" spans="1:16" s="153" customFormat="1" ht="14.25" customHeight="1">
      <c r="K20" s="217"/>
    </row>
    <row r="21" spans="1:16" ht="14.25" customHeight="1"/>
    <row r="22" spans="1:16" ht="14.25" customHeight="1"/>
    <row r="23" spans="1:16" ht="19.5" customHeight="1"/>
    <row r="24" spans="1:16" ht="14.25" customHeight="1"/>
    <row r="25" spans="1:16" ht="14.25" customHeight="1"/>
    <row r="26" spans="1:16" ht="14.25" customHeight="1"/>
    <row r="27" spans="1:16" ht="14.25" customHeight="1"/>
    <row r="28" spans="1:16" ht="19.5" customHeight="1"/>
    <row r="29" spans="1:16" ht="14.25" customHeight="1"/>
    <row r="30" spans="1:16" ht="14.25" customHeight="1"/>
    <row r="31" spans="1:16" ht="14.25" customHeight="1"/>
    <row r="32" spans="1:16" ht="14.25" customHeight="1"/>
    <row r="33" ht="14.25" customHeight="1"/>
    <row r="34" ht="5.25" customHeight="1"/>
    <row r="35" ht="15.75" customHeight="1"/>
    <row r="36" ht="15.75" customHeight="1"/>
  </sheetData>
  <mergeCells count="4">
    <mergeCell ref="A3:A6"/>
    <mergeCell ref="P3:P6"/>
    <mergeCell ref="A1:I1"/>
    <mergeCell ref="J1:P1"/>
  </mergeCells>
  <phoneticPr fontId="6" type="noConversion"/>
  <printOptions horizontalCentered="1"/>
  <pageMargins left="1.2204724409448819" right="1.2204724409448819" top="1.1023622047244095" bottom="2.3228346456692917" header="0" footer="0"/>
  <pageSetup paperSize="9" scale="84" orientation="portrait" horizontalDpi="200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6"/>
  <sheetViews>
    <sheetView view="pageBreakPreview" zoomScale="85" zoomScaleSheetLayoutView="85" workbookViewId="0">
      <pane ySplit="8" topLeftCell="A9" activePane="bottomLeft" state="frozen"/>
      <selection pane="bottomLeft" activeCell="G16" sqref="G16"/>
    </sheetView>
  </sheetViews>
  <sheetFormatPr defaultRowHeight="17.25"/>
  <cols>
    <col min="1" max="1" width="8.375" style="302" customWidth="1"/>
    <col min="2" max="2" width="8.625" style="302" customWidth="1"/>
    <col min="3" max="3" width="10.5" style="302" customWidth="1"/>
    <col min="4" max="4" width="9.375" style="302" customWidth="1"/>
    <col min="5" max="5" width="12.25" style="302" bestFit="1" customWidth="1"/>
    <col min="6" max="6" width="8.375" style="302" customWidth="1"/>
    <col min="7" max="7" width="8.75" style="304" customWidth="1"/>
    <col min="8" max="9" width="10.125" style="302" customWidth="1"/>
    <col min="10" max="10" width="9.5" style="302" customWidth="1"/>
    <col min="11" max="11" width="10.125" style="302" customWidth="1"/>
    <col min="12" max="12" width="11.625" style="302" customWidth="1"/>
    <col min="13" max="13" width="10.75" style="302" customWidth="1"/>
    <col min="14" max="14" width="10.875" style="302" customWidth="1"/>
    <col min="15" max="15" width="10.375" style="302" customWidth="1"/>
    <col min="16" max="16" width="7.75" style="304" customWidth="1"/>
    <col min="17" max="17" width="7.625" style="305" customWidth="1"/>
    <col min="18" max="18" width="8" style="305" customWidth="1"/>
    <col min="19" max="19" width="7.875" style="305" customWidth="1"/>
    <col min="20" max="20" width="8.375" style="305" customWidth="1"/>
    <col min="21" max="21" width="8.125" style="305" customWidth="1"/>
    <col min="22" max="22" width="8.125" style="302" customWidth="1"/>
    <col min="23" max="23" width="7.75" style="302" customWidth="1"/>
    <col min="24" max="24" width="9" style="302" customWidth="1"/>
    <col min="25" max="25" width="10.375" style="302" customWidth="1"/>
    <col min="26" max="26" width="7.5" style="302" customWidth="1"/>
    <col min="27" max="27" width="10.75" style="302" customWidth="1"/>
    <col min="28" max="29" width="8.875" style="302" customWidth="1"/>
    <col min="30" max="30" width="18" style="304" customWidth="1"/>
    <col min="31" max="31" width="22.125" style="305" customWidth="1"/>
    <col min="32" max="32" width="21.375" style="305" customWidth="1"/>
    <col min="33" max="34" width="15.5" style="305" customWidth="1"/>
    <col min="35" max="35" width="13.875" style="305" customWidth="1"/>
    <col min="36" max="36" width="16.375" style="305" customWidth="1"/>
    <col min="37" max="38" width="19.375" style="305" customWidth="1"/>
    <col min="39" max="39" width="11.25" style="302" customWidth="1"/>
    <col min="40" max="16384" width="9" style="302"/>
  </cols>
  <sheetData>
    <row r="1" spans="1:39" s="240" customFormat="1" ht="20.100000000000001" customHeight="1">
      <c r="A1" s="977" t="s">
        <v>761</v>
      </c>
      <c r="B1" s="977"/>
      <c r="C1" s="977"/>
      <c r="D1" s="977"/>
      <c r="E1" s="977"/>
      <c r="F1" s="977"/>
      <c r="G1" s="977"/>
      <c r="H1" s="977"/>
      <c r="I1" s="977"/>
      <c r="J1" s="977" t="s">
        <v>246</v>
      </c>
      <c r="K1" s="977"/>
      <c r="L1" s="977"/>
      <c r="M1" s="977"/>
      <c r="N1" s="977"/>
      <c r="O1" s="977"/>
      <c r="P1" s="977"/>
      <c r="Q1" s="977"/>
      <c r="R1" s="977"/>
      <c r="S1" s="977"/>
      <c r="T1" s="977"/>
      <c r="U1" s="977"/>
      <c r="V1" s="977"/>
      <c r="W1" s="977"/>
      <c r="X1" s="977" t="s">
        <v>307</v>
      </c>
      <c r="Y1" s="977"/>
      <c r="Z1" s="977"/>
      <c r="AA1" s="977"/>
      <c r="AB1" s="977"/>
      <c r="AC1" s="977"/>
      <c r="AD1" s="977"/>
      <c r="AE1" s="977"/>
      <c r="AF1" s="977"/>
      <c r="AG1" s="977" t="s">
        <v>307</v>
      </c>
      <c r="AH1" s="977"/>
      <c r="AI1" s="977"/>
      <c r="AJ1" s="977"/>
      <c r="AK1" s="977"/>
      <c r="AL1" s="977"/>
      <c r="AM1" s="977"/>
    </row>
    <row r="2" spans="1:39" s="244" customFormat="1" ht="20.100000000000001" customHeight="1" thickBot="1">
      <c r="A2" s="818" t="s">
        <v>778</v>
      </c>
      <c r="B2" s="241"/>
      <c r="C2" s="241"/>
      <c r="D2" s="241"/>
      <c r="E2" s="241"/>
      <c r="F2" s="241"/>
      <c r="G2" s="242"/>
      <c r="H2" s="241"/>
      <c r="I2" s="241"/>
      <c r="J2" s="241"/>
      <c r="K2" s="241"/>
      <c r="L2" s="241"/>
      <c r="M2" s="241"/>
      <c r="N2" s="241"/>
      <c r="O2" s="241"/>
      <c r="P2" s="242"/>
      <c r="Q2" s="243"/>
      <c r="R2" s="243"/>
      <c r="S2" s="243"/>
      <c r="T2" s="243"/>
      <c r="U2" s="243"/>
      <c r="V2" s="241"/>
      <c r="W2" s="241"/>
      <c r="X2" s="241"/>
      <c r="Y2" s="241"/>
      <c r="Z2" s="241"/>
      <c r="AA2" s="241"/>
      <c r="AB2" s="241"/>
      <c r="AC2" s="241"/>
      <c r="AD2" s="242"/>
      <c r="AE2" s="243"/>
      <c r="AF2" s="243"/>
      <c r="AG2" s="243"/>
      <c r="AH2" s="243"/>
      <c r="AI2" s="243"/>
      <c r="AJ2" s="243"/>
      <c r="AK2" s="243"/>
      <c r="AL2" s="837"/>
      <c r="AM2" s="819" t="s">
        <v>753</v>
      </c>
    </row>
    <row r="3" spans="1:39" s="251" customFormat="1" ht="21.95" customHeight="1" thickTop="1">
      <c r="A3" s="981" t="s">
        <v>247</v>
      </c>
      <c r="B3" s="245" t="s">
        <v>248</v>
      </c>
      <c r="C3" s="246"/>
      <c r="D3" s="245"/>
      <c r="E3" s="247" t="s">
        <v>249</v>
      </c>
      <c r="F3" s="987" t="s">
        <v>250</v>
      </c>
      <c r="G3" s="988"/>
      <c r="H3" s="988"/>
      <c r="I3" s="988"/>
      <c r="J3" s="248" t="s">
        <v>251</v>
      </c>
      <c r="K3" s="248"/>
      <c r="L3" s="248"/>
      <c r="M3" s="248"/>
      <c r="N3" s="248"/>
      <c r="O3" s="248"/>
      <c r="P3" s="989" t="s">
        <v>252</v>
      </c>
      <c r="Q3" s="988"/>
      <c r="R3" s="988"/>
      <c r="S3" s="988"/>
      <c r="T3" s="988"/>
      <c r="U3" s="988"/>
      <c r="V3" s="988"/>
      <c r="W3" s="988"/>
      <c r="X3" s="249" t="s">
        <v>358</v>
      </c>
      <c r="Y3" s="248"/>
      <c r="Z3" s="248"/>
      <c r="AA3" s="248"/>
      <c r="AB3" s="248"/>
      <c r="AC3" s="250"/>
      <c r="AD3" s="987" t="s">
        <v>253</v>
      </c>
      <c r="AE3" s="988"/>
      <c r="AF3" s="988"/>
      <c r="AG3" s="249" t="s">
        <v>359</v>
      </c>
      <c r="AH3" s="836"/>
      <c r="AI3" s="246"/>
      <c r="AJ3" s="249"/>
      <c r="AK3" s="248"/>
      <c r="AL3" s="838"/>
      <c r="AM3" s="978" t="s">
        <v>7</v>
      </c>
    </row>
    <row r="4" spans="1:39" s="251" customFormat="1" ht="21.95" customHeight="1">
      <c r="A4" s="982"/>
      <c r="B4" s="974"/>
      <c r="C4" s="252" t="s">
        <v>254</v>
      </c>
      <c r="D4" s="252" t="s">
        <v>255</v>
      </c>
      <c r="E4" s="253" t="s">
        <v>256</v>
      </c>
      <c r="F4" s="974"/>
      <c r="G4" s="984" t="s">
        <v>2</v>
      </c>
      <c r="H4" s="985"/>
      <c r="I4" s="986"/>
      <c r="J4" s="254" t="s">
        <v>257</v>
      </c>
      <c r="K4" s="254"/>
      <c r="L4" s="254"/>
      <c r="M4" s="246"/>
      <c r="N4" s="254"/>
      <c r="O4" s="254"/>
      <c r="P4" s="255" t="s">
        <v>163</v>
      </c>
      <c r="Q4" s="256"/>
      <c r="R4" s="254"/>
      <c r="S4" s="254"/>
      <c r="T4" s="257"/>
      <c r="U4" s="973" t="s">
        <v>258</v>
      </c>
      <c r="V4" s="971"/>
      <c r="W4" s="971"/>
      <c r="X4" s="257"/>
      <c r="Y4" s="245" t="s">
        <v>164</v>
      </c>
      <c r="Z4" s="258"/>
      <c r="AA4" s="259"/>
      <c r="AB4" s="258"/>
      <c r="AC4" s="260" t="s">
        <v>55</v>
      </c>
      <c r="AD4" s="842"/>
      <c r="AE4" s="970" t="s">
        <v>779</v>
      </c>
      <c r="AF4" s="971"/>
      <c r="AG4" s="971"/>
      <c r="AH4" s="972"/>
      <c r="AI4" s="252" t="s">
        <v>785</v>
      </c>
      <c r="AJ4" s="839"/>
      <c r="AK4" s="252" t="s">
        <v>786</v>
      </c>
      <c r="AL4" s="839"/>
      <c r="AM4" s="979"/>
    </row>
    <row r="5" spans="1:39" s="268" customFormat="1" ht="21.95" customHeight="1">
      <c r="A5" s="982"/>
      <c r="B5" s="974"/>
      <c r="C5" s="260"/>
      <c r="D5" s="260"/>
      <c r="E5" s="260"/>
      <c r="F5" s="974"/>
      <c r="G5" s="974"/>
      <c r="H5" s="973"/>
      <c r="I5" s="262" t="s">
        <v>262</v>
      </c>
      <c r="J5" s="263" t="s">
        <v>263</v>
      </c>
      <c r="K5" s="973"/>
      <c r="L5" s="971" t="s">
        <v>264</v>
      </c>
      <c r="M5" s="971"/>
      <c r="N5" s="971"/>
      <c r="O5" s="252" t="s">
        <v>265</v>
      </c>
      <c r="P5" s="974"/>
      <c r="Q5" s="264" t="s">
        <v>266</v>
      </c>
      <c r="R5" s="265" t="s">
        <v>267</v>
      </c>
      <c r="S5" s="265" t="s">
        <v>268</v>
      </c>
      <c r="T5" s="265" t="s">
        <v>269</v>
      </c>
      <c r="U5" s="974"/>
      <c r="V5" s="264" t="s">
        <v>270</v>
      </c>
      <c r="W5" s="252" t="s">
        <v>271</v>
      </c>
      <c r="X5" s="245" t="s">
        <v>272</v>
      </c>
      <c r="Y5" s="974"/>
      <c r="Z5" s="264" t="s">
        <v>323</v>
      </c>
      <c r="AA5" s="245" t="s">
        <v>273</v>
      </c>
      <c r="AB5" s="264" t="s">
        <v>274</v>
      </c>
      <c r="AC5" s="266"/>
      <c r="AD5" s="253" t="s">
        <v>787</v>
      </c>
      <c r="AE5" s="253" t="s">
        <v>259</v>
      </c>
      <c r="AF5" s="269" t="s">
        <v>260</v>
      </c>
      <c r="AG5" s="269" t="s">
        <v>261</v>
      </c>
      <c r="AH5" s="265" t="s">
        <v>318</v>
      </c>
      <c r="AI5" s="267"/>
      <c r="AJ5" s="840" t="s">
        <v>781</v>
      </c>
      <c r="AK5" s="253"/>
      <c r="AL5" s="840" t="s">
        <v>781</v>
      </c>
      <c r="AM5" s="979"/>
    </row>
    <row r="6" spans="1:39" s="251" customFormat="1" ht="21.95" customHeight="1">
      <c r="A6" s="982"/>
      <c r="B6" s="974"/>
      <c r="C6" s="260"/>
      <c r="D6" s="260"/>
      <c r="E6" s="260"/>
      <c r="F6" s="974"/>
      <c r="G6" s="990"/>
      <c r="H6" s="974"/>
      <c r="I6" s="252" t="s">
        <v>275</v>
      </c>
      <c r="J6" s="269" t="s">
        <v>276</v>
      </c>
      <c r="K6" s="990"/>
      <c r="L6" s="261" t="s">
        <v>277</v>
      </c>
      <c r="M6" s="261" t="s">
        <v>278</v>
      </c>
      <c r="N6" s="252" t="s">
        <v>279</v>
      </c>
      <c r="O6" s="253" t="s">
        <v>280</v>
      </c>
      <c r="P6" s="974"/>
      <c r="Q6" s="270"/>
      <c r="R6" s="260"/>
      <c r="S6" s="260"/>
      <c r="T6" s="260"/>
      <c r="U6" s="974"/>
      <c r="V6" s="271"/>
      <c r="W6" s="272"/>
      <c r="Y6" s="974"/>
      <c r="Z6" s="273"/>
      <c r="AA6" s="245"/>
      <c r="AB6" s="273"/>
      <c r="AC6" s="266"/>
      <c r="AD6" s="842"/>
      <c r="AE6" s="266"/>
      <c r="AF6" s="245"/>
      <c r="AG6" s="245"/>
      <c r="AH6" s="265"/>
      <c r="AI6" s="267"/>
      <c r="AJ6" s="841" t="s">
        <v>782</v>
      </c>
      <c r="AK6" s="253"/>
      <c r="AL6" s="841" t="s">
        <v>784</v>
      </c>
      <c r="AM6" s="979"/>
    </row>
    <row r="7" spans="1:39" s="251" customFormat="1" ht="21.95" customHeight="1">
      <c r="A7" s="982"/>
      <c r="B7" s="974"/>
      <c r="C7" s="274"/>
      <c r="D7" s="274"/>
      <c r="E7" s="275" t="s">
        <v>281</v>
      </c>
      <c r="F7" s="974"/>
      <c r="G7" s="990"/>
      <c r="H7" s="974"/>
      <c r="I7" s="253" t="s">
        <v>282</v>
      </c>
      <c r="J7" s="269" t="s">
        <v>283</v>
      </c>
      <c r="K7" s="990"/>
      <c r="L7" s="267" t="s">
        <v>282</v>
      </c>
      <c r="M7" s="267" t="s">
        <v>283</v>
      </c>
      <c r="N7" s="253" t="s">
        <v>284</v>
      </c>
      <c r="O7" s="253" t="s">
        <v>285</v>
      </c>
      <c r="P7" s="974"/>
      <c r="Q7" s="270"/>
      <c r="R7" s="260"/>
      <c r="S7" s="253" t="s">
        <v>132</v>
      </c>
      <c r="T7" s="266"/>
      <c r="U7" s="974"/>
      <c r="V7" s="271"/>
      <c r="W7" s="272"/>
      <c r="Y7" s="974"/>
      <c r="Z7" s="273"/>
      <c r="AA7" s="245"/>
      <c r="AB7" s="273"/>
      <c r="AC7" s="266"/>
      <c r="AD7" s="842"/>
      <c r="AE7" s="253" t="s">
        <v>780</v>
      </c>
      <c r="AF7" s="269" t="s">
        <v>286</v>
      </c>
      <c r="AG7" s="269" t="s">
        <v>287</v>
      </c>
      <c r="AH7" s="265" t="s">
        <v>319</v>
      </c>
      <c r="AI7" s="267" t="s">
        <v>288</v>
      </c>
      <c r="AJ7" s="841" t="s">
        <v>783</v>
      </c>
      <c r="AK7" s="253" t="s">
        <v>289</v>
      </c>
      <c r="AL7" s="841" t="s">
        <v>783</v>
      </c>
      <c r="AM7" s="979"/>
    </row>
    <row r="8" spans="1:39" s="251" customFormat="1" ht="21.95" customHeight="1">
      <c r="A8" s="983"/>
      <c r="B8" s="975"/>
      <c r="C8" s="276" t="s">
        <v>290</v>
      </c>
      <c r="D8" s="276" t="s">
        <v>291</v>
      </c>
      <c r="E8" s="276" t="s">
        <v>292</v>
      </c>
      <c r="F8" s="975"/>
      <c r="G8" s="991"/>
      <c r="H8" s="975"/>
      <c r="I8" s="277" t="s">
        <v>293</v>
      </c>
      <c r="J8" s="278" t="s">
        <v>293</v>
      </c>
      <c r="K8" s="991"/>
      <c r="L8" s="279" t="s">
        <v>5</v>
      </c>
      <c r="M8" s="279" t="s">
        <v>5</v>
      </c>
      <c r="N8" s="277" t="s">
        <v>5</v>
      </c>
      <c r="O8" s="277" t="s">
        <v>294</v>
      </c>
      <c r="P8" s="975"/>
      <c r="Q8" s="280" t="s">
        <v>4</v>
      </c>
      <c r="R8" s="277" t="s">
        <v>5</v>
      </c>
      <c r="S8" s="277" t="s">
        <v>129</v>
      </c>
      <c r="T8" s="277" t="s">
        <v>295</v>
      </c>
      <c r="U8" s="975"/>
      <c r="V8" s="280" t="s">
        <v>293</v>
      </c>
      <c r="W8" s="277" t="s">
        <v>5</v>
      </c>
      <c r="X8" s="258" t="s">
        <v>296</v>
      </c>
      <c r="Y8" s="975"/>
      <c r="Z8" s="280" t="s">
        <v>56</v>
      </c>
      <c r="AA8" s="278" t="s">
        <v>297</v>
      </c>
      <c r="AB8" s="280" t="s">
        <v>3</v>
      </c>
      <c r="AC8" s="277" t="s">
        <v>298</v>
      </c>
      <c r="AD8" s="843"/>
      <c r="AE8" s="281"/>
      <c r="AF8" s="278" t="s">
        <v>299</v>
      </c>
      <c r="AG8" s="278" t="s">
        <v>0</v>
      </c>
      <c r="AH8" s="259" t="s">
        <v>320</v>
      </c>
      <c r="AI8" s="279" t="s">
        <v>299</v>
      </c>
      <c r="AJ8" s="259"/>
      <c r="AK8" s="277" t="s">
        <v>1</v>
      </c>
      <c r="AL8" s="277"/>
      <c r="AM8" s="980"/>
    </row>
    <row r="9" spans="1:39" s="287" customFormat="1" ht="54.95" customHeight="1">
      <c r="A9" s="288">
        <v>2014</v>
      </c>
      <c r="B9" s="282">
        <f>SUM(C9:D9)</f>
        <v>202072</v>
      </c>
      <c r="C9" s="283">
        <v>147513</v>
      </c>
      <c r="D9" s="283">
        <v>54559</v>
      </c>
      <c r="E9" s="291">
        <v>310243572</v>
      </c>
      <c r="F9" s="291">
        <v>150093830</v>
      </c>
      <c r="G9" s="292">
        <v>26394841</v>
      </c>
      <c r="H9" s="292">
        <v>1079212</v>
      </c>
      <c r="I9" s="292">
        <v>653261</v>
      </c>
      <c r="J9" s="293">
        <v>425951</v>
      </c>
      <c r="K9" s="292">
        <v>23692813</v>
      </c>
      <c r="L9" s="292">
        <v>12627234</v>
      </c>
      <c r="M9" s="292">
        <v>6166950</v>
      </c>
      <c r="N9" s="292">
        <v>4898629</v>
      </c>
      <c r="O9" s="292">
        <v>1622816</v>
      </c>
      <c r="P9" s="292">
        <v>808143</v>
      </c>
      <c r="Q9" s="292">
        <v>297434</v>
      </c>
      <c r="R9" s="292">
        <v>313508</v>
      </c>
      <c r="S9" s="292">
        <v>197201</v>
      </c>
      <c r="T9" s="284">
        <v>0</v>
      </c>
      <c r="U9" s="292">
        <v>2790941</v>
      </c>
      <c r="V9" s="284">
        <v>0</v>
      </c>
      <c r="W9" s="292">
        <v>2272235</v>
      </c>
      <c r="X9" s="292">
        <v>518706</v>
      </c>
      <c r="Y9" s="291">
        <v>119663984</v>
      </c>
      <c r="Z9" s="292">
        <v>1964771</v>
      </c>
      <c r="AA9" s="292">
        <v>104948473</v>
      </c>
      <c r="AB9" s="292">
        <v>12750740</v>
      </c>
      <c r="AC9" s="292">
        <v>435921</v>
      </c>
      <c r="AD9" s="292">
        <v>160149742</v>
      </c>
      <c r="AE9" s="292">
        <v>32432544</v>
      </c>
      <c r="AF9" s="292">
        <v>7097112</v>
      </c>
      <c r="AG9" s="556">
        <v>28744473</v>
      </c>
      <c r="AH9" s="555">
        <v>0</v>
      </c>
      <c r="AI9" s="556">
        <v>91875235</v>
      </c>
      <c r="AJ9" s="555">
        <v>0</v>
      </c>
      <c r="AK9" s="286">
        <v>0</v>
      </c>
      <c r="AL9" s="286"/>
      <c r="AM9" s="289">
        <v>2014</v>
      </c>
    </row>
    <row r="10" spans="1:39" s="287" customFormat="1" ht="54.95" customHeight="1">
      <c r="A10" s="288">
        <v>2015</v>
      </c>
      <c r="B10" s="282">
        <f>SUM(C10:D10)</f>
        <v>205184</v>
      </c>
      <c r="C10" s="283">
        <v>149785</v>
      </c>
      <c r="D10" s="283">
        <v>55399</v>
      </c>
      <c r="E10" s="291">
        <v>310241725</v>
      </c>
      <c r="F10" s="291">
        <v>150092739</v>
      </c>
      <c r="G10" s="292">
        <v>26553790</v>
      </c>
      <c r="H10" s="292">
        <v>1079666</v>
      </c>
      <c r="I10" s="292">
        <v>654583</v>
      </c>
      <c r="J10" s="293">
        <v>425083</v>
      </c>
      <c r="K10" s="292">
        <v>23483268</v>
      </c>
      <c r="L10" s="292">
        <v>12589348</v>
      </c>
      <c r="M10" s="292">
        <v>6151158</v>
      </c>
      <c r="N10" s="292">
        <v>4742762</v>
      </c>
      <c r="O10" s="292">
        <v>1990856</v>
      </c>
      <c r="P10" s="292">
        <v>682092</v>
      </c>
      <c r="Q10" s="292">
        <v>200426</v>
      </c>
      <c r="R10" s="292">
        <v>387519</v>
      </c>
      <c r="S10" s="292">
        <v>94147</v>
      </c>
      <c r="T10" s="284">
        <v>0</v>
      </c>
      <c r="U10" s="292">
        <v>2799292</v>
      </c>
      <c r="V10" s="284">
        <v>0</v>
      </c>
      <c r="W10" s="292">
        <v>2273395</v>
      </c>
      <c r="X10" s="292">
        <v>525897</v>
      </c>
      <c r="Y10" s="291">
        <v>119474070</v>
      </c>
      <c r="Z10" s="292">
        <v>1964771</v>
      </c>
      <c r="AA10" s="292">
        <v>12750740</v>
      </c>
      <c r="AB10" s="292">
        <v>104758559</v>
      </c>
      <c r="AC10" s="292">
        <v>583495</v>
      </c>
      <c r="AD10" s="292">
        <v>160148986</v>
      </c>
      <c r="AE10" s="292">
        <v>32432544</v>
      </c>
      <c r="AF10" s="292">
        <v>7097112</v>
      </c>
      <c r="AG10" s="556">
        <v>28744473</v>
      </c>
      <c r="AH10" s="555">
        <v>0</v>
      </c>
      <c r="AI10" s="556">
        <v>91874467</v>
      </c>
      <c r="AJ10" s="555">
        <v>0</v>
      </c>
      <c r="AK10" s="286">
        <v>0</v>
      </c>
      <c r="AL10" s="727">
        <v>0</v>
      </c>
      <c r="AM10" s="289">
        <v>2015</v>
      </c>
    </row>
    <row r="11" spans="1:39" s="287" customFormat="1" ht="54.95" customHeight="1">
      <c r="A11" s="288">
        <v>2016</v>
      </c>
      <c r="B11" s="282">
        <f>SUM(C11:D11)</f>
        <v>205513</v>
      </c>
      <c r="C11" s="283">
        <v>150014</v>
      </c>
      <c r="D11" s="283">
        <v>55499</v>
      </c>
      <c r="E11" s="291">
        <v>310242192</v>
      </c>
      <c r="F11" s="291">
        <v>150364475</v>
      </c>
      <c r="G11" s="292">
        <v>26667857</v>
      </c>
      <c r="H11" s="292">
        <v>928172</v>
      </c>
      <c r="I11" s="292">
        <v>657996</v>
      </c>
      <c r="J11" s="293">
        <v>270176</v>
      </c>
      <c r="K11" s="292">
        <v>23747971</v>
      </c>
      <c r="L11" s="292">
        <v>12672410</v>
      </c>
      <c r="M11" s="292">
        <v>6198758</v>
      </c>
      <c r="N11" s="292">
        <v>4876803</v>
      </c>
      <c r="O11" s="292">
        <v>1991714</v>
      </c>
      <c r="P11" s="292">
        <v>666920</v>
      </c>
      <c r="Q11" s="292">
        <v>200426</v>
      </c>
      <c r="R11" s="292">
        <v>384438</v>
      </c>
      <c r="S11" s="292">
        <v>82056</v>
      </c>
      <c r="T11" s="284">
        <v>0</v>
      </c>
      <c r="U11" s="292">
        <v>3149815</v>
      </c>
      <c r="V11" s="284">
        <v>0</v>
      </c>
      <c r="W11" s="292">
        <v>2581063</v>
      </c>
      <c r="X11" s="292">
        <v>568752</v>
      </c>
      <c r="Y11" s="291">
        <v>119270278</v>
      </c>
      <c r="Z11" s="292">
        <v>1958468</v>
      </c>
      <c r="AA11" s="292">
        <v>12734248</v>
      </c>
      <c r="AB11" s="292">
        <v>104577562</v>
      </c>
      <c r="AC11" s="292">
        <v>609605</v>
      </c>
      <c r="AD11" s="292">
        <v>159877717</v>
      </c>
      <c r="AE11" s="292">
        <v>32229225</v>
      </c>
      <c r="AF11" s="292">
        <v>7097112</v>
      </c>
      <c r="AG11" s="292">
        <v>28603672</v>
      </c>
      <c r="AH11" s="290">
        <v>0</v>
      </c>
      <c r="AI11" s="292">
        <v>91947318</v>
      </c>
      <c r="AJ11" s="290">
        <v>0</v>
      </c>
      <c r="AK11" s="286">
        <v>0</v>
      </c>
      <c r="AL11" s="727">
        <v>0</v>
      </c>
      <c r="AM11" s="289">
        <v>2016</v>
      </c>
    </row>
    <row r="12" spans="1:39" s="287" customFormat="1" ht="54.95" customHeight="1">
      <c r="A12" s="288">
        <v>2017</v>
      </c>
      <c r="B12" s="294">
        <v>212146</v>
      </c>
      <c r="C12" s="283">
        <v>154867</v>
      </c>
      <c r="D12" s="283">
        <v>57279</v>
      </c>
      <c r="E12" s="291">
        <v>310242192</v>
      </c>
      <c r="F12" s="291">
        <v>150458222</v>
      </c>
      <c r="G12" s="292">
        <v>26547636</v>
      </c>
      <c r="H12" s="292">
        <v>928172</v>
      </c>
      <c r="I12" s="292">
        <v>658552</v>
      </c>
      <c r="J12" s="293">
        <v>269620</v>
      </c>
      <c r="K12" s="292">
        <v>23633881</v>
      </c>
      <c r="L12" s="292">
        <v>12741915</v>
      </c>
      <c r="M12" s="292">
        <v>6015163</v>
      </c>
      <c r="N12" s="292">
        <v>4876803</v>
      </c>
      <c r="O12" s="292">
        <v>1985583</v>
      </c>
      <c r="P12" s="292">
        <v>666920</v>
      </c>
      <c r="Q12" s="292">
        <v>200426</v>
      </c>
      <c r="R12" s="292">
        <v>384438</v>
      </c>
      <c r="S12" s="292">
        <v>82056</v>
      </c>
      <c r="T12" s="284">
        <v>0</v>
      </c>
      <c r="U12" s="292">
        <v>4220578</v>
      </c>
      <c r="V12" s="284">
        <v>0</v>
      </c>
      <c r="W12" s="292">
        <v>3656633</v>
      </c>
      <c r="X12" s="292">
        <v>563945</v>
      </c>
      <c r="Y12" s="291">
        <v>118574818</v>
      </c>
      <c r="Z12" s="292">
        <v>1965681</v>
      </c>
      <c r="AA12" s="292">
        <v>104392838</v>
      </c>
      <c r="AB12" s="292">
        <v>12216299</v>
      </c>
      <c r="AC12" s="292">
        <v>448270</v>
      </c>
      <c r="AD12" s="292">
        <v>159783970</v>
      </c>
      <c r="AE12" s="292">
        <v>32486326</v>
      </c>
      <c r="AF12" s="292">
        <v>7298958</v>
      </c>
      <c r="AG12" s="292">
        <v>28214688</v>
      </c>
      <c r="AH12" s="286">
        <v>0</v>
      </c>
      <c r="AI12" s="292">
        <v>91783998</v>
      </c>
      <c r="AJ12" s="286">
        <v>0</v>
      </c>
      <c r="AK12" s="295">
        <v>0</v>
      </c>
      <c r="AL12" s="727">
        <v>0</v>
      </c>
      <c r="AM12" s="289">
        <v>2017</v>
      </c>
    </row>
    <row r="13" spans="1:39" s="287" customFormat="1" ht="54.95" customHeight="1">
      <c r="A13" s="823">
        <v>2018</v>
      </c>
      <c r="B13" s="294">
        <v>216951</v>
      </c>
      <c r="C13" s="283">
        <v>158375</v>
      </c>
      <c r="D13" s="283">
        <v>58576</v>
      </c>
      <c r="E13" s="291">
        <v>310242192</v>
      </c>
      <c r="F13" s="291">
        <v>150458222</v>
      </c>
      <c r="G13" s="292">
        <v>26547636</v>
      </c>
      <c r="H13" s="292">
        <v>928172</v>
      </c>
      <c r="I13" s="292">
        <v>658552</v>
      </c>
      <c r="J13" s="293">
        <v>269620</v>
      </c>
      <c r="K13" s="292">
        <v>23633881</v>
      </c>
      <c r="L13" s="292">
        <v>12711915</v>
      </c>
      <c r="M13" s="292">
        <v>6052163</v>
      </c>
      <c r="N13" s="292">
        <v>4876803</v>
      </c>
      <c r="O13" s="292">
        <v>1985583</v>
      </c>
      <c r="P13" s="292">
        <v>666920</v>
      </c>
      <c r="Q13" s="292">
        <v>200426</v>
      </c>
      <c r="R13" s="292">
        <v>384438</v>
      </c>
      <c r="S13" s="292">
        <v>82056</v>
      </c>
      <c r="T13" s="284">
        <v>0</v>
      </c>
      <c r="U13" s="292">
        <v>4220578</v>
      </c>
      <c r="V13" s="284">
        <v>0</v>
      </c>
      <c r="W13" s="292">
        <v>3656633</v>
      </c>
      <c r="X13" s="292">
        <v>563945</v>
      </c>
      <c r="Y13" s="291">
        <v>118574818</v>
      </c>
      <c r="Z13" s="292">
        <v>1965681</v>
      </c>
      <c r="AA13" s="292">
        <v>104392838</v>
      </c>
      <c r="AB13" s="292">
        <v>12216299</v>
      </c>
      <c r="AC13" s="292">
        <v>448270</v>
      </c>
      <c r="AD13" s="292">
        <v>159785970</v>
      </c>
      <c r="AE13" s="292">
        <v>32336326</v>
      </c>
      <c r="AF13" s="292">
        <v>7298958</v>
      </c>
      <c r="AG13" s="292">
        <v>28215688</v>
      </c>
      <c r="AH13" s="286" t="s">
        <v>44</v>
      </c>
      <c r="AI13" s="292">
        <v>91933998</v>
      </c>
      <c r="AJ13" s="286" t="s">
        <v>44</v>
      </c>
      <c r="AK13" s="286" t="s">
        <v>44</v>
      </c>
      <c r="AL13" s="727">
        <v>0</v>
      </c>
      <c r="AM13" s="289">
        <v>2018</v>
      </c>
    </row>
    <row r="14" spans="1:39" s="287" customFormat="1" ht="54.95" customHeight="1">
      <c r="A14" s="728">
        <v>2019</v>
      </c>
      <c r="B14" s="712">
        <f>SUM(C14:D14)</f>
        <v>222314</v>
      </c>
      <c r="C14" s="712">
        <v>166735</v>
      </c>
      <c r="D14" s="712">
        <v>55579</v>
      </c>
      <c r="E14" s="713">
        <f>SUM(F14,AD14)</f>
        <v>310.23</v>
      </c>
      <c r="F14" s="713">
        <f>SUM(G14,P14,U14,Y14,AC14)</f>
        <v>150.44999999999999</v>
      </c>
      <c r="G14" s="713">
        <f>SUM(H14,K14,O14)</f>
        <v>26.840000000000007</v>
      </c>
      <c r="H14" s="713">
        <f>SUM(I14:J14)</f>
        <v>0.92</v>
      </c>
      <c r="I14" s="713">
        <v>0.65</v>
      </c>
      <c r="J14" s="713">
        <v>0.27</v>
      </c>
      <c r="K14" s="713">
        <f>SUM(L14:N14)</f>
        <v>23.820000000000004</v>
      </c>
      <c r="L14" s="713">
        <v>12.71</v>
      </c>
      <c r="M14" s="713">
        <v>6.24</v>
      </c>
      <c r="N14" s="713">
        <v>4.87</v>
      </c>
      <c r="O14" s="713">
        <v>2.1</v>
      </c>
      <c r="P14" s="713">
        <f>SUM(Q14:T14)</f>
        <v>0.66</v>
      </c>
      <c r="Q14" s="713">
        <v>0.2</v>
      </c>
      <c r="R14" s="713">
        <v>0.38</v>
      </c>
      <c r="S14" s="713">
        <v>0.08</v>
      </c>
      <c r="T14" s="713">
        <v>0</v>
      </c>
      <c r="U14" s="714">
        <f>SUM(V14:X14)</f>
        <v>4.29</v>
      </c>
      <c r="V14" s="715">
        <v>0</v>
      </c>
      <c r="W14" s="716">
        <v>3.67</v>
      </c>
      <c r="X14" s="716">
        <v>0.62</v>
      </c>
      <c r="Y14" s="717">
        <f>SUM(Z14:AB14)</f>
        <v>118.21000000000001</v>
      </c>
      <c r="Z14" s="717">
        <v>1.97</v>
      </c>
      <c r="AA14" s="718">
        <v>12.24</v>
      </c>
      <c r="AB14" s="717">
        <v>104</v>
      </c>
      <c r="AC14" s="717">
        <v>0.45</v>
      </c>
      <c r="AD14" s="717">
        <f>SUM(AE14:AK14)</f>
        <v>159.78</v>
      </c>
      <c r="AE14" s="717">
        <v>32.33</v>
      </c>
      <c r="AF14" s="717">
        <v>7.3</v>
      </c>
      <c r="AG14" s="717">
        <v>28.22</v>
      </c>
      <c r="AH14" s="715">
        <v>0</v>
      </c>
      <c r="AI14" s="719">
        <v>91.93</v>
      </c>
      <c r="AJ14" s="715">
        <v>0</v>
      </c>
      <c r="AK14" s="715">
        <v>0</v>
      </c>
      <c r="AL14" s="727">
        <v>0</v>
      </c>
      <c r="AM14" s="732">
        <v>2019</v>
      </c>
    </row>
    <row r="15" spans="1:39" s="287" customFormat="1" ht="54.95" customHeight="1">
      <c r="A15" s="728">
        <v>2020</v>
      </c>
      <c r="B15" s="282">
        <f>SUM(C15:D15)</f>
        <v>230359</v>
      </c>
      <c r="C15" s="712">
        <v>172769</v>
      </c>
      <c r="D15" s="712">
        <v>57590</v>
      </c>
      <c r="E15" s="720">
        <v>310242</v>
      </c>
      <c r="F15" s="720">
        <v>150455</v>
      </c>
      <c r="G15" s="721">
        <v>26848</v>
      </c>
      <c r="H15" s="722">
        <f>SUM(I15:J15)</f>
        <v>928172</v>
      </c>
      <c r="I15" s="723">
        <v>658552</v>
      </c>
      <c r="J15" s="723">
        <v>269620</v>
      </c>
      <c r="K15" s="722">
        <f>SUM(L15:N15)</f>
        <v>23823223</v>
      </c>
      <c r="L15" s="723">
        <v>12695051</v>
      </c>
      <c r="M15" s="723">
        <v>6259503</v>
      </c>
      <c r="N15" s="723">
        <v>4868669</v>
      </c>
      <c r="O15" s="723">
        <v>2096346</v>
      </c>
      <c r="P15" s="722">
        <f>SUM(Q15:T15)</f>
        <v>667126</v>
      </c>
      <c r="Q15" s="724">
        <v>200426</v>
      </c>
      <c r="R15" s="724">
        <v>384644</v>
      </c>
      <c r="S15" s="724">
        <v>82056</v>
      </c>
      <c r="T15" s="725">
        <v>0</v>
      </c>
      <c r="U15" s="722">
        <f>SUM(V15:X15)</f>
        <v>4287038</v>
      </c>
      <c r="V15" s="725">
        <v>0</v>
      </c>
      <c r="W15" s="724">
        <v>3669312</v>
      </c>
      <c r="X15" s="724">
        <v>617726</v>
      </c>
      <c r="Y15" s="722">
        <f>SUM(Z15:AB15)</f>
        <v>118205726</v>
      </c>
      <c r="Z15" s="724">
        <v>1969672</v>
      </c>
      <c r="AA15" s="724">
        <v>12239008</v>
      </c>
      <c r="AB15" s="724">
        <v>103997046</v>
      </c>
      <c r="AC15" s="724">
        <v>447416</v>
      </c>
      <c r="AD15" s="723">
        <f>SUM(AE15:AK15)</f>
        <v>159786808</v>
      </c>
      <c r="AE15" s="724">
        <v>32336434</v>
      </c>
      <c r="AF15" s="724">
        <v>7298958</v>
      </c>
      <c r="AG15" s="724">
        <v>28221745</v>
      </c>
      <c r="AH15" s="715">
        <v>0</v>
      </c>
      <c r="AI15" s="724">
        <v>91929671</v>
      </c>
      <c r="AJ15" s="715">
        <v>0</v>
      </c>
      <c r="AK15" s="715">
        <v>0</v>
      </c>
      <c r="AL15" s="727">
        <v>0</v>
      </c>
      <c r="AM15" s="732">
        <v>2020</v>
      </c>
    </row>
    <row r="16" spans="1:39" s="287" customFormat="1" ht="54.95" customHeight="1">
      <c r="A16" s="728">
        <v>2021</v>
      </c>
      <c r="B16" s="726">
        <v>236368</v>
      </c>
      <c r="C16" s="726">
        <v>200833</v>
      </c>
      <c r="D16" s="726">
        <v>35535</v>
      </c>
      <c r="E16" s="720">
        <v>310242</v>
      </c>
      <c r="F16" s="720">
        <v>150455</v>
      </c>
      <c r="G16" s="721">
        <v>26548</v>
      </c>
      <c r="H16" s="722">
        <f>SUM(I16:J16)</f>
        <v>928172</v>
      </c>
      <c r="I16" s="723">
        <v>658552</v>
      </c>
      <c r="J16" s="723">
        <v>269620</v>
      </c>
      <c r="K16" s="722">
        <v>23627944</v>
      </c>
      <c r="L16" s="723">
        <v>12695051</v>
      </c>
      <c r="M16" s="723">
        <v>6048369</v>
      </c>
      <c r="N16" s="723">
        <v>4868669</v>
      </c>
      <c r="O16" s="723">
        <v>1991574</v>
      </c>
      <c r="P16" s="722">
        <f>SUM(Q16:T16)</f>
        <v>667126</v>
      </c>
      <c r="Q16" s="724">
        <v>200426</v>
      </c>
      <c r="R16" s="724">
        <v>384644</v>
      </c>
      <c r="S16" s="724">
        <v>82056</v>
      </c>
      <c r="T16" s="727">
        <v>0</v>
      </c>
      <c r="U16" s="722">
        <f>SUM(V16:X16)</f>
        <v>4233257</v>
      </c>
      <c r="V16" s="727">
        <v>0</v>
      </c>
      <c r="W16" s="724">
        <v>3669312</v>
      </c>
      <c r="X16" s="730">
        <v>563945</v>
      </c>
      <c r="Y16" s="722">
        <f>SUM(Z16:AB16)</f>
        <v>118188344</v>
      </c>
      <c r="Z16" s="724">
        <v>1969672</v>
      </c>
      <c r="AA16" s="724">
        <v>12221626</v>
      </c>
      <c r="AB16" s="724">
        <v>103997046</v>
      </c>
      <c r="AC16" s="724">
        <v>447416</v>
      </c>
      <c r="AD16" s="731">
        <v>159.79</v>
      </c>
      <c r="AE16" s="724">
        <v>32336434</v>
      </c>
      <c r="AF16" s="847" t="s">
        <v>717</v>
      </c>
      <c r="AG16" s="727">
        <v>28221745</v>
      </c>
      <c r="AH16" s="727">
        <v>0</v>
      </c>
      <c r="AI16" s="724">
        <v>91929671</v>
      </c>
      <c r="AJ16" s="727">
        <v>0</v>
      </c>
      <c r="AK16" s="727">
        <v>0</v>
      </c>
      <c r="AL16" s="727">
        <v>0</v>
      </c>
      <c r="AM16" s="732">
        <v>2021</v>
      </c>
    </row>
    <row r="17" spans="1:39" s="287" customFormat="1" ht="54.95" customHeight="1">
      <c r="A17" s="728">
        <v>2022</v>
      </c>
      <c r="B17" s="726">
        <v>243432</v>
      </c>
      <c r="C17" s="726">
        <v>207902</v>
      </c>
      <c r="D17" s="726">
        <v>35530</v>
      </c>
      <c r="E17" s="720">
        <v>310242</v>
      </c>
      <c r="F17" s="832">
        <v>151447049</v>
      </c>
      <c r="G17" s="833">
        <v>26894330</v>
      </c>
      <c r="H17" s="722">
        <v>935019</v>
      </c>
      <c r="I17" s="723">
        <v>665399</v>
      </c>
      <c r="J17" s="723">
        <v>269620</v>
      </c>
      <c r="K17" s="722">
        <v>23863124</v>
      </c>
      <c r="L17" s="723">
        <v>12516389</v>
      </c>
      <c r="M17" s="723">
        <v>6478066</v>
      </c>
      <c r="N17" s="723">
        <v>4868669</v>
      </c>
      <c r="O17" s="723">
        <v>2096187</v>
      </c>
      <c r="P17" s="722">
        <v>667126</v>
      </c>
      <c r="Q17" s="724">
        <v>200426</v>
      </c>
      <c r="R17" s="724">
        <v>384644</v>
      </c>
      <c r="S17" s="724">
        <v>82056</v>
      </c>
      <c r="T17" s="727">
        <v>0</v>
      </c>
      <c r="U17" s="722">
        <v>5476422</v>
      </c>
      <c r="V17" s="727">
        <v>0</v>
      </c>
      <c r="W17" s="724">
        <v>4502625</v>
      </c>
      <c r="X17" s="730">
        <v>973797</v>
      </c>
      <c r="Y17" s="722">
        <v>117961755</v>
      </c>
      <c r="Z17" s="724">
        <v>1969672</v>
      </c>
      <c r="AA17" s="724">
        <v>12223861</v>
      </c>
      <c r="AB17" s="724">
        <v>103768222</v>
      </c>
      <c r="AC17" s="724">
        <v>447416</v>
      </c>
      <c r="AD17" s="723">
        <v>158794808</v>
      </c>
      <c r="AE17" s="724">
        <v>31900294</v>
      </c>
      <c r="AF17" s="724">
        <v>7260371</v>
      </c>
      <c r="AG17" s="846">
        <v>28215572</v>
      </c>
      <c r="AH17" s="727">
        <v>0</v>
      </c>
      <c r="AI17" s="724">
        <v>91418571</v>
      </c>
      <c r="AJ17" s="727">
        <v>0</v>
      </c>
      <c r="AK17" s="727">
        <v>0</v>
      </c>
      <c r="AL17" s="727">
        <v>0</v>
      </c>
      <c r="AM17" s="732">
        <v>2022</v>
      </c>
    </row>
    <row r="18" spans="1:39" s="711" customFormat="1" ht="54.95" customHeight="1">
      <c r="A18" s="729">
        <v>2023</v>
      </c>
      <c r="B18" s="710">
        <v>268026</v>
      </c>
      <c r="C18" s="710">
        <v>233197</v>
      </c>
      <c r="D18" s="710">
        <v>34829</v>
      </c>
      <c r="E18" s="831">
        <v>310241857</v>
      </c>
      <c r="F18" s="834">
        <v>151447049</v>
      </c>
      <c r="G18" s="834">
        <v>26896215</v>
      </c>
      <c r="H18" s="834">
        <v>935019</v>
      </c>
      <c r="I18" s="834">
        <v>665399</v>
      </c>
      <c r="J18" s="834">
        <v>269620</v>
      </c>
      <c r="K18" s="834">
        <v>23865009</v>
      </c>
      <c r="L18" s="834">
        <v>12486179</v>
      </c>
      <c r="M18" s="834">
        <v>6510161</v>
      </c>
      <c r="N18" s="834">
        <v>4868669</v>
      </c>
      <c r="O18" s="834">
        <v>2096187</v>
      </c>
      <c r="P18" s="834">
        <v>667126</v>
      </c>
      <c r="Q18" s="834">
        <v>200426</v>
      </c>
      <c r="R18" s="834">
        <v>384644</v>
      </c>
      <c r="S18" s="834">
        <v>82056</v>
      </c>
      <c r="T18" s="835">
        <v>0</v>
      </c>
      <c r="U18" s="844">
        <v>5479195</v>
      </c>
      <c r="V18" s="844">
        <v>0</v>
      </c>
      <c r="W18" s="844">
        <v>4504595</v>
      </c>
      <c r="X18" s="844">
        <v>974600</v>
      </c>
      <c r="Y18" s="844">
        <v>117957097</v>
      </c>
      <c r="Z18" s="844">
        <v>1969672</v>
      </c>
      <c r="AA18" s="844">
        <v>12223861</v>
      </c>
      <c r="AB18" s="845">
        <v>103763564</v>
      </c>
      <c r="AC18" s="844">
        <v>447416</v>
      </c>
      <c r="AD18" s="844">
        <v>158794808</v>
      </c>
      <c r="AE18" s="844">
        <v>31900294</v>
      </c>
      <c r="AF18" s="844">
        <v>7260371</v>
      </c>
      <c r="AG18" s="845">
        <v>28215572</v>
      </c>
      <c r="AH18" s="845">
        <v>0</v>
      </c>
      <c r="AI18" s="844">
        <v>91418571</v>
      </c>
      <c r="AJ18" s="845">
        <v>57.570251919067786</v>
      </c>
      <c r="AK18" s="845">
        <v>0</v>
      </c>
      <c r="AL18" s="845">
        <v>0</v>
      </c>
      <c r="AM18" s="709">
        <v>2023</v>
      </c>
    </row>
    <row r="19" spans="1:39" s="876" customFormat="1" ht="19.5" customHeight="1">
      <c r="A19" s="976" t="s">
        <v>821</v>
      </c>
      <c r="B19" s="976"/>
      <c r="C19" s="976"/>
      <c r="D19" s="976"/>
      <c r="E19" s="976"/>
      <c r="F19" s="976"/>
      <c r="G19" s="976"/>
      <c r="H19" s="976"/>
      <c r="I19" s="976"/>
      <c r="J19" s="976"/>
      <c r="K19" s="833"/>
      <c r="L19" s="833"/>
      <c r="M19" s="833"/>
      <c r="N19" s="833"/>
      <c r="O19" s="833"/>
      <c r="P19" s="833"/>
      <c r="Q19" s="833"/>
      <c r="R19" s="833"/>
      <c r="S19" s="833"/>
      <c r="T19" s="727"/>
      <c r="U19" s="723"/>
      <c r="V19" s="723"/>
      <c r="W19" s="723"/>
      <c r="X19" s="723"/>
      <c r="Y19" s="723"/>
      <c r="Z19" s="723"/>
      <c r="AA19" s="723"/>
      <c r="AB19" s="875"/>
      <c r="AC19" s="723"/>
      <c r="AD19" s="723"/>
      <c r="AE19" s="723"/>
      <c r="AF19" s="723"/>
      <c r="AG19" s="875"/>
      <c r="AH19" s="875"/>
      <c r="AI19" s="723"/>
      <c r="AJ19" s="875"/>
      <c r="AK19" s="875"/>
      <c r="AL19" s="875"/>
      <c r="AM19" s="874"/>
    </row>
    <row r="20" spans="1:39" s="296" customFormat="1" ht="14.1" customHeight="1">
      <c r="A20" s="151" t="s">
        <v>374</v>
      </c>
      <c r="D20" s="297"/>
      <c r="E20" s="297"/>
      <c r="F20" s="297"/>
      <c r="G20" s="298"/>
      <c r="H20" s="297"/>
      <c r="I20" s="297"/>
      <c r="J20" s="297"/>
      <c r="K20" s="297"/>
      <c r="L20" s="297"/>
      <c r="M20" s="297"/>
      <c r="N20" s="297"/>
      <c r="P20" s="299"/>
      <c r="Q20" s="300"/>
      <c r="R20" s="301"/>
      <c r="S20" s="300"/>
      <c r="T20" s="300"/>
      <c r="U20" s="300"/>
      <c r="AD20" s="299"/>
      <c r="AE20" s="300"/>
      <c r="AF20" s="301"/>
      <c r="AG20" s="300"/>
      <c r="AH20" s="300"/>
      <c r="AI20" s="300"/>
      <c r="AJ20" s="300"/>
      <c r="AK20" s="300"/>
      <c r="AL20" s="300"/>
      <c r="AM20" s="152" t="s">
        <v>375</v>
      </c>
    </row>
    <row r="21" spans="1:39">
      <c r="E21" s="303"/>
      <c r="H21" s="303"/>
      <c r="I21" s="303"/>
      <c r="J21" s="303"/>
      <c r="K21" s="303"/>
      <c r="L21" s="303"/>
      <c r="M21" s="303"/>
      <c r="N21" s="303"/>
      <c r="R21" s="306"/>
      <c r="AF21" s="306"/>
    </row>
    <row r="22" spans="1:39">
      <c r="E22" s="307"/>
      <c r="H22" s="303"/>
      <c r="I22" s="303"/>
      <c r="J22" s="303"/>
      <c r="K22" s="303"/>
      <c r="L22" s="303"/>
      <c r="M22" s="303"/>
      <c r="N22" s="303"/>
      <c r="R22" s="306"/>
      <c r="AF22" s="306"/>
    </row>
    <row r="23" spans="1:39">
      <c r="H23" s="303"/>
      <c r="I23" s="303"/>
      <c r="J23" s="303"/>
      <c r="K23" s="303"/>
      <c r="L23" s="303"/>
      <c r="M23" s="303"/>
      <c r="N23" s="303"/>
      <c r="R23" s="306"/>
      <c r="AF23" s="306"/>
    </row>
    <row r="24" spans="1:39">
      <c r="H24" s="303"/>
      <c r="I24" s="303"/>
      <c r="J24" s="303"/>
      <c r="K24" s="303"/>
      <c r="L24" s="303"/>
      <c r="M24" s="303"/>
      <c r="N24" s="303"/>
    </row>
    <row r="25" spans="1:39">
      <c r="H25" s="303"/>
      <c r="I25" s="303"/>
      <c r="J25" s="303"/>
      <c r="K25" s="303"/>
      <c r="L25" s="303"/>
      <c r="M25" s="303"/>
      <c r="N25" s="303"/>
    </row>
    <row r="26" spans="1:39">
      <c r="H26" s="303"/>
      <c r="I26" s="303"/>
      <c r="J26" s="303"/>
      <c r="K26" s="303"/>
      <c r="L26" s="303"/>
      <c r="M26" s="303"/>
      <c r="N26" s="303"/>
    </row>
    <row r="27" spans="1:39">
      <c r="H27" s="303"/>
      <c r="I27" s="303"/>
      <c r="J27" s="303"/>
      <c r="K27" s="303"/>
      <c r="L27" s="303"/>
      <c r="M27" s="303"/>
      <c r="N27" s="303"/>
    </row>
    <row r="28" spans="1:39">
      <c r="H28" s="303"/>
      <c r="I28" s="303"/>
      <c r="J28" s="303"/>
      <c r="K28" s="303"/>
      <c r="L28" s="303"/>
      <c r="M28" s="303"/>
      <c r="N28" s="303"/>
    </row>
    <row r="29" spans="1:39">
      <c r="H29" s="303"/>
      <c r="I29" s="303"/>
      <c r="J29" s="303"/>
      <c r="K29" s="303"/>
      <c r="L29" s="303"/>
      <c r="M29" s="303"/>
      <c r="N29" s="303"/>
    </row>
    <row r="30" spans="1:39">
      <c r="H30" s="303"/>
      <c r="I30" s="303"/>
      <c r="J30" s="303"/>
      <c r="K30" s="303"/>
      <c r="L30" s="303"/>
      <c r="M30" s="303"/>
      <c r="N30" s="303"/>
    </row>
    <row r="31" spans="1:39">
      <c r="H31" s="303"/>
      <c r="I31" s="303"/>
      <c r="J31" s="303"/>
      <c r="K31" s="303"/>
      <c r="L31" s="303"/>
      <c r="M31" s="303"/>
      <c r="N31" s="303"/>
    </row>
    <row r="32" spans="1:39">
      <c r="H32" s="303"/>
      <c r="I32" s="303"/>
      <c r="J32" s="303"/>
      <c r="K32" s="303"/>
      <c r="L32" s="303"/>
      <c r="M32" s="303"/>
      <c r="N32" s="303"/>
    </row>
    <row r="33" spans="7:38">
      <c r="H33" s="303"/>
      <c r="I33" s="303"/>
      <c r="J33" s="303"/>
      <c r="K33" s="303"/>
      <c r="L33" s="303"/>
      <c r="M33" s="303"/>
      <c r="N33" s="303"/>
    </row>
    <row r="34" spans="7:38">
      <c r="H34" s="303"/>
      <c r="I34" s="303"/>
      <c r="J34" s="303"/>
      <c r="K34" s="303"/>
      <c r="L34" s="303"/>
      <c r="M34" s="303"/>
      <c r="N34" s="303"/>
    </row>
    <row r="35" spans="7:38">
      <c r="H35" s="303"/>
      <c r="I35" s="303"/>
      <c r="J35" s="303"/>
      <c r="K35" s="303"/>
      <c r="L35" s="303"/>
      <c r="M35" s="303"/>
      <c r="N35" s="303"/>
    </row>
    <row r="36" spans="7:38">
      <c r="G36" s="302"/>
      <c r="H36" s="303"/>
      <c r="I36" s="303"/>
      <c r="J36" s="303"/>
      <c r="K36" s="303"/>
      <c r="L36" s="303"/>
      <c r="M36" s="303"/>
      <c r="N36" s="303"/>
      <c r="P36" s="302"/>
      <c r="Q36" s="302"/>
      <c r="R36" s="302"/>
      <c r="S36" s="302"/>
      <c r="T36" s="302"/>
      <c r="U36" s="302"/>
      <c r="AD36" s="302"/>
      <c r="AE36" s="302"/>
      <c r="AF36" s="302"/>
      <c r="AG36" s="302"/>
      <c r="AH36" s="302"/>
      <c r="AI36" s="302"/>
      <c r="AJ36" s="302"/>
      <c r="AK36" s="302"/>
      <c r="AL36" s="302"/>
    </row>
    <row r="37" spans="7:38">
      <c r="G37" s="302"/>
      <c r="H37" s="303"/>
      <c r="I37" s="303"/>
      <c r="J37" s="303"/>
      <c r="K37" s="303"/>
      <c r="L37" s="303"/>
      <c r="M37" s="303"/>
      <c r="N37" s="303"/>
      <c r="P37" s="302"/>
      <c r="Q37" s="302"/>
      <c r="R37" s="302"/>
      <c r="S37" s="302"/>
      <c r="T37" s="302"/>
      <c r="U37" s="302"/>
      <c r="AD37" s="302"/>
      <c r="AE37" s="302"/>
      <c r="AF37" s="302"/>
      <c r="AG37" s="302"/>
      <c r="AH37" s="302"/>
      <c r="AI37" s="302"/>
      <c r="AJ37" s="302"/>
      <c r="AK37" s="302"/>
      <c r="AL37" s="302"/>
    </row>
    <row r="38" spans="7:38">
      <c r="G38" s="302"/>
      <c r="H38" s="303"/>
      <c r="I38" s="303"/>
      <c r="J38" s="303"/>
      <c r="K38" s="303"/>
      <c r="L38" s="303"/>
      <c r="M38" s="303"/>
      <c r="N38" s="303"/>
      <c r="P38" s="302"/>
      <c r="Q38" s="302"/>
      <c r="R38" s="302"/>
      <c r="S38" s="302"/>
      <c r="T38" s="302"/>
      <c r="U38" s="302"/>
      <c r="AD38" s="302"/>
      <c r="AE38" s="302"/>
      <c r="AF38" s="302"/>
      <c r="AG38" s="302"/>
      <c r="AH38" s="302"/>
      <c r="AI38" s="302"/>
      <c r="AJ38" s="302"/>
      <c r="AK38" s="302"/>
      <c r="AL38" s="302"/>
    </row>
    <row r="39" spans="7:38">
      <c r="G39" s="302"/>
      <c r="H39" s="303"/>
      <c r="I39" s="303"/>
      <c r="J39" s="303"/>
      <c r="K39" s="303"/>
      <c r="L39" s="303"/>
      <c r="M39" s="303"/>
      <c r="N39" s="303"/>
      <c r="P39" s="302"/>
      <c r="Q39" s="302"/>
      <c r="R39" s="302"/>
      <c r="S39" s="302"/>
      <c r="T39" s="302"/>
      <c r="U39" s="302"/>
      <c r="AD39" s="302"/>
      <c r="AE39" s="302"/>
      <c r="AF39" s="302"/>
      <c r="AG39" s="302"/>
      <c r="AH39" s="302"/>
      <c r="AI39" s="302"/>
      <c r="AJ39" s="302"/>
      <c r="AK39" s="302"/>
      <c r="AL39" s="302"/>
    </row>
    <row r="40" spans="7:38">
      <c r="G40" s="302"/>
      <c r="H40" s="303"/>
      <c r="I40" s="303"/>
      <c r="J40" s="303"/>
      <c r="K40" s="303"/>
      <c r="L40" s="303"/>
      <c r="M40" s="303"/>
      <c r="N40" s="303"/>
      <c r="P40" s="302"/>
      <c r="Q40" s="302"/>
      <c r="R40" s="302"/>
      <c r="S40" s="302"/>
      <c r="T40" s="302"/>
      <c r="U40" s="302"/>
      <c r="AD40" s="302"/>
      <c r="AE40" s="302"/>
      <c r="AF40" s="302"/>
      <c r="AG40" s="302"/>
      <c r="AH40" s="302"/>
      <c r="AI40" s="302"/>
      <c r="AJ40" s="302"/>
      <c r="AK40" s="302"/>
      <c r="AL40" s="302"/>
    </row>
    <row r="41" spans="7:38">
      <c r="G41" s="302"/>
      <c r="H41" s="303"/>
      <c r="I41" s="303"/>
      <c r="J41" s="303"/>
      <c r="K41" s="303"/>
      <c r="L41" s="303"/>
      <c r="M41" s="303"/>
      <c r="N41" s="303"/>
      <c r="P41" s="302"/>
      <c r="Q41" s="302"/>
      <c r="R41" s="302"/>
      <c r="S41" s="302"/>
      <c r="T41" s="302"/>
      <c r="U41" s="302"/>
      <c r="AD41" s="302"/>
      <c r="AE41" s="302"/>
      <c r="AF41" s="302"/>
      <c r="AG41" s="302"/>
      <c r="AH41" s="302"/>
      <c r="AI41" s="302"/>
      <c r="AJ41" s="302"/>
      <c r="AK41" s="302"/>
      <c r="AL41" s="302"/>
    </row>
    <row r="42" spans="7:38">
      <c r="G42" s="302"/>
      <c r="H42" s="303"/>
      <c r="I42" s="303"/>
      <c r="J42" s="303"/>
      <c r="K42" s="303"/>
      <c r="L42" s="303"/>
      <c r="M42" s="303"/>
      <c r="N42" s="303"/>
      <c r="P42" s="302"/>
      <c r="Q42" s="302"/>
      <c r="R42" s="302"/>
      <c r="S42" s="302"/>
      <c r="T42" s="302"/>
      <c r="U42" s="302"/>
      <c r="AD42" s="302"/>
      <c r="AE42" s="302"/>
      <c r="AF42" s="302"/>
      <c r="AG42" s="302"/>
      <c r="AH42" s="302"/>
      <c r="AI42" s="302"/>
      <c r="AJ42" s="302"/>
      <c r="AK42" s="302"/>
      <c r="AL42" s="302"/>
    </row>
    <row r="43" spans="7:38">
      <c r="G43" s="302"/>
      <c r="H43" s="303"/>
      <c r="I43" s="303"/>
      <c r="J43" s="303"/>
      <c r="K43" s="303"/>
      <c r="L43" s="303"/>
      <c r="M43" s="303"/>
      <c r="N43" s="303"/>
      <c r="P43" s="302"/>
      <c r="Q43" s="302"/>
      <c r="R43" s="302"/>
      <c r="S43" s="302"/>
      <c r="T43" s="302"/>
      <c r="U43" s="302"/>
      <c r="AD43" s="302"/>
      <c r="AE43" s="302"/>
      <c r="AF43" s="302"/>
      <c r="AG43" s="302"/>
      <c r="AH43" s="302"/>
      <c r="AI43" s="302"/>
      <c r="AJ43" s="302"/>
      <c r="AK43" s="302"/>
      <c r="AL43" s="302"/>
    </row>
    <row r="44" spans="7:38">
      <c r="G44" s="302"/>
      <c r="H44" s="303"/>
      <c r="I44" s="303"/>
      <c r="J44" s="303"/>
      <c r="K44" s="303"/>
      <c r="L44" s="303"/>
      <c r="M44" s="303"/>
      <c r="N44" s="303"/>
      <c r="P44" s="302"/>
      <c r="Q44" s="302"/>
      <c r="R44" s="302"/>
      <c r="S44" s="302"/>
      <c r="T44" s="302"/>
      <c r="U44" s="302"/>
      <c r="AD44" s="302"/>
      <c r="AE44" s="302"/>
      <c r="AF44" s="302"/>
      <c r="AG44" s="302"/>
      <c r="AH44" s="302"/>
      <c r="AI44" s="302"/>
      <c r="AJ44" s="302"/>
      <c r="AK44" s="302"/>
      <c r="AL44" s="302"/>
    </row>
    <row r="45" spans="7:38">
      <c r="G45" s="302"/>
      <c r="H45" s="303"/>
      <c r="I45" s="303"/>
      <c r="J45" s="303"/>
      <c r="K45" s="303"/>
      <c r="L45" s="303"/>
      <c r="M45" s="303"/>
      <c r="N45" s="303"/>
      <c r="P45" s="302"/>
      <c r="Q45" s="302"/>
      <c r="R45" s="302"/>
      <c r="S45" s="302"/>
      <c r="T45" s="302"/>
      <c r="U45" s="302"/>
      <c r="AD45" s="302"/>
      <c r="AE45" s="302"/>
      <c r="AF45" s="302"/>
      <c r="AG45" s="302"/>
      <c r="AH45" s="302"/>
      <c r="AI45" s="302"/>
      <c r="AJ45" s="302"/>
      <c r="AK45" s="302"/>
      <c r="AL45" s="302"/>
    </row>
    <row r="46" spans="7:38">
      <c r="G46" s="302"/>
      <c r="H46" s="303"/>
      <c r="I46" s="303"/>
      <c r="J46" s="303"/>
      <c r="K46" s="303"/>
      <c r="L46" s="303"/>
      <c r="M46" s="303"/>
      <c r="N46" s="303"/>
      <c r="P46" s="302"/>
      <c r="Q46" s="302"/>
      <c r="R46" s="302"/>
      <c r="S46" s="302"/>
      <c r="T46" s="302"/>
      <c r="U46" s="302"/>
      <c r="AD46" s="302"/>
      <c r="AE46" s="302"/>
      <c r="AF46" s="302"/>
      <c r="AG46" s="302"/>
      <c r="AH46" s="302"/>
      <c r="AI46" s="302"/>
      <c r="AJ46" s="302"/>
      <c r="AK46" s="302"/>
      <c r="AL46" s="302"/>
    </row>
    <row r="47" spans="7:38">
      <c r="G47" s="302"/>
      <c r="H47" s="303"/>
      <c r="I47" s="303"/>
      <c r="J47" s="303"/>
      <c r="K47" s="303"/>
      <c r="L47" s="303"/>
      <c r="M47" s="303"/>
      <c r="N47" s="303"/>
      <c r="P47" s="302"/>
      <c r="Q47" s="302"/>
      <c r="R47" s="302"/>
      <c r="S47" s="302"/>
      <c r="T47" s="302"/>
      <c r="U47" s="302"/>
      <c r="AD47" s="302"/>
      <c r="AE47" s="302"/>
      <c r="AF47" s="302"/>
      <c r="AG47" s="302"/>
      <c r="AH47" s="302"/>
      <c r="AI47" s="302"/>
      <c r="AJ47" s="302"/>
      <c r="AK47" s="302"/>
      <c r="AL47" s="302"/>
    </row>
    <row r="48" spans="7:38">
      <c r="G48" s="302"/>
      <c r="H48" s="303"/>
      <c r="I48" s="303"/>
      <c r="J48" s="303"/>
      <c r="K48" s="303"/>
      <c r="L48" s="303"/>
      <c r="M48" s="303"/>
      <c r="N48" s="303"/>
      <c r="P48" s="302"/>
      <c r="Q48" s="302"/>
      <c r="R48" s="302"/>
      <c r="S48" s="302"/>
      <c r="T48" s="302"/>
      <c r="U48" s="302"/>
      <c r="AD48" s="302"/>
      <c r="AE48" s="302"/>
      <c r="AF48" s="302"/>
      <c r="AG48" s="302"/>
      <c r="AH48" s="302"/>
      <c r="AI48" s="302"/>
      <c r="AJ48" s="302"/>
      <c r="AK48" s="302"/>
      <c r="AL48" s="302"/>
    </row>
    <row r="49" spans="8:14" s="302" customFormat="1">
      <c r="H49" s="303"/>
      <c r="I49" s="303"/>
      <c r="J49" s="303"/>
      <c r="K49" s="303"/>
      <c r="L49" s="303"/>
      <c r="M49" s="303"/>
      <c r="N49" s="303"/>
    </row>
    <row r="50" spans="8:14" s="302" customFormat="1">
      <c r="H50" s="303"/>
      <c r="I50" s="303"/>
      <c r="J50" s="303"/>
      <c r="K50" s="303"/>
      <c r="L50" s="303"/>
      <c r="M50" s="303"/>
      <c r="N50" s="303"/>
    </row>
    <row r="51" spans="8:14" s="302" customFormat="1">
      <c r="H51" s="303"/>
      <c r="I51" s="303"/>
      <c r="J51" s="303"/>
      <c r="K51" s="303"/>
      <c r="L51" s="303"/>
      <c r="M51" s="303"/>
      <c r="N51" s="303"/>
    </row>
    <row r="52" spans="8:14" s="302" customFormat="1">
      <c r="H52" s="303"/>
      <c r="I52" s="303"/>
      <c r="J52" s="303"/>
      <c r="K52" s="303"/>
      <c r="L52" s="303"/>
      <c r="M52" s="303"/>
      <c r="N52" s="303"/>
    </row>
    <row r="53" spans="8:14" s="302" customFormat="1">
      <c r="H53" s="303"/>
      <c r="I53" s="303"/>
      <c r="J53" s="303"/>
      <c r="K53" s="303"/>
      <c r="L53" s="303"/>
      <c r="M53" s="303"/>
      <c r="N53" s="303"/>
    </row>
    <row r="54" spans="8:14" s="302" customFormat="1">
      <c r="H54" s="303"/>
      <c r="I54" s="303"/>
      <c r="J54" s="303"/>
      <c r="K54" s="303"/>
      <c r="L54" s="303"/>
      <c r="M54" s="303"/>
      <c r="N54" s="303"/>
    </row>
    <row r="55" spans="8:14" s="302" customFormat="1">
      <c r="H55" s="303"/>
      <c r="I55" s="303"/>
      <c r="J55" s="303"/>
      <c r="K55" s="303"/>
      <c r="L55" s="303"/>
      <c r="M55" s="303"/>
      <c r="N55" s="303"/>
    </row>
    <row r="56" spans="8:14" s="302" customFormat="1">
      <c r="H56" s="303"/>
      <c r="I56" s="303"/>
      <c r="J56" s="303"/>
      <c r="K56" s="303"/>
      <c r="L56" s="303"/>
      <c r="M56" s="303"/>
      <c r="N56" s="303"/>
    </row>
  </sheetData>
  <mergeCells count="24">
    <mergeCell ref="AD3:AF3"/>
    <mergeCell ref="P3:W3"/>
    <mergeCell ref="F3:I3"/>
    <mergeCell ref="G5:G8"/>
    <mergeCell ref="K5:K8"/>
    <mergeCell ref="P5:P8"/>
    <mergeCell ref="A19:J19"/>
    <mergeCell ref="AG1:AM1"/>
    <mergeCell ref="A1:I1"/>
    <mergeCell ref="J1:O1"/>
    <mergeCell ref="P1:W1"/>
    <mergeCell ref="AD1:AF1"/>
    <mergeCell ref="X1:AC1"/>
    <mergeCell ref="AM3:AM8"/>
    <mergeCell ref="A3:A8"/>
    <mergeCell ref="G4:I4"/>
    <mergeCell ref="AE4:AH4"/>
    <mergeCell ref="H5:H8"/>
    <mergeCell ref="B4:B8"/>
    <mergeCell ref="U5:U8"/>
    <mergeCell ref="U4:W4"/>
    <mergeCell ref="L5:N5"/>
    <mergeCell ref="Y5:Y8"/>
    <mergeCell ref="F4:F8"/>
  </mergeCells>
  <phoneticPr fontId="6" type="noConversion"/>
  <conditionalFormatting sqref="Q15:T15">
    <cfRule type="cellIs" dxfId="15" priority="30" operator="lessThan">
      <formula>1000</formula>
    </cfRule>
  </conditionalFormatting>
  <conditionalFormatting sqref="V15:X15">
    <cfRule type="cellIs" dxfId="14" priority="45" operator="lessThan">
      <formula>1000</formula>
    </cfRule>
  </conditionalFormatting>
  <conditionalFormatting sqref="Z15:AC15">
    <cfRule type="cellIs" dxfId="13" priority="25" operator="lessThan">
      <formula>1000</formula>
    </cfRule>
  </conditionalFormatting>
  <conditionalFormatting sqref="AE15:AG15 AI15">
    <cfRule type="cellIs" dxfId="12" priority="43" operator="lessThan">
      <formula>1000</formula>
    </cfRule>
  </conditionalFormatting>
  <conditionalFormatting sqref="AK18:AL19">
    <cfRule type="cellIs" dxfId="11" priority="33" operator="lessThan">
      <formula>1000</formula>
    </cfRule>
  </conditionalFormatting>
  <conditionalFormatting sqref="Q16:T17">
    <cfRule type="cellIs" dxfId="10" priority="22" operator="lessThan">
      <formula>1000</formula>
    </cfRule>
  </conditionalFormatting>
  <conditionalFormatting sqref="V16:W17">
    <cfRule type="cellIs" dxfId="9" priority="21" operator="lessThan">
      <formula>1000</formula>
    </cfRule>
  </conditionalFormatting>
  <conditionalFormatting sqref="Z16:AC17">
    <cfRule type="cellIs" dxfId="8" priority="20" operator="lessThan">
      <formula>1000</formula>
    </cfRule>
  </conditionalFormatting>
  <conditionalFormatting sqref="AE16:AE17 AG16:AG17 AI16:AK17">
    <cfRule type="cellIs" dxfId="7" priority="23" operator="lessThan">
      <formula>1000</formula>
    </cfRule>
  </conditionalFormatting>
  <conditionalFormatting sqref="AG18:AH19">
    <cfRule type="cellIs" dxfId="6" priority="13" operator="lessThan">
      <formula>1000</formula>
    </cfRule>
  </conditionalFormatting>
  <conditionalFormatting sqref="AB18:AB19">
    <cfRule type="cellIs" dxfId="5" priority="14" operator="lessThan">
      <formula>1000</formula>
    </cfRule>
  </conditionalFormatting>
  <conditionalFormatting sqref="AJ18:AJ19">
    <cfRule type="cellIs" dxfId="4" priority="11" operator="lessThan">
      <formula>1000</formula>
    </cfRule>
  </conditionalFormatting>
  <conditionalFormatting sqref="AF16:AF17">
    <cfRule type="cellIs" dxfId="3" priority="9" operator="lessThan">
      <formula>1000</formula>
    </cfRule>
  </conditionalFormatting>
  <conditionalFormatting sqref="T18:T19">
    <cfRule type="cellIs" dxfId="2" priority="3" operator="lessThan">
      <formula>1000</formula>
    </cfRule>
  </conditionalFormatting>
  <conditionalFormatting sqref="AH16:AH17">
    <cfRule type="cellIs" dxfId="1" priority="2" operator="lessThan">
      <formula>1000</formula>
    </cfRule>
  </conditionalFormatting>
  <conditionalFormatting sqref="AL10:AL17">
    <cfRule type="cellIs" dxfId="0" priority="1" operator="lessThan">
      <formula>1000</formula>
    </cfRule>
  </conditionalFormatting>
  <printOptions horizontalCentered="1" gridLines="1" gridLinesSet="0"/>
  <pageMargins left="1.2204724409448819" right="1.2204724409448819" top="1.0236220472440944" bottom="2.3622047244094491" header="0" footer="0"/>
  <pageSetup paperSize="9" scale="73" orientation="portrait" r:id="rId1"/>
  <headerFooter alignWithMargins="0"/>
  <colBreaks count="3" manualBreakCount="3">
    <brk id="10" max="1048575" man="1"/>
    <brk id="24" max="1048575" man="1"/>
    <brk id="3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2"/>
  <sheetViews>
    <sheetView view="pageBreakPreview" zoomScale="85" zoomScaleNormal="100" zoomScaleSheetLayoutView="85" workbookViewId="0">
      <pane ySplit="7" topLeftCell="A8" activePane="bottomLeft" state="frozen"/>
      <selection pane="bottomLeft" activeCell="AY15" sqref="AY15"/>
    </sheetView>
  </sheetViews>
  <sheetFormatPr defaultRowHeight="17.25"/>
  <cols>
    <col min="1" max="1" width="9.25" style="154" customWidth="1"/>
    <col min="2" max="11" width="7.125" style="154" customWidth="1"/>
    <col min="12" max="12" width="13.5" style="154" customWidth="1"/>
    <col min="13" max="13" width="11.625" style="154" customWidth="1"/>
    <col min="14" max="15" width="13.125" style="154" customWidth="1"/>
    <col min="16" max="16" width="12.875" style="154" customWidth="1"/>
    <col min="17" max="17" width="8.875" style="154" customWidth="1"/>
    <col min="18" max="37" width="6.5" style="154" customWidth="1"/>
    <col min="38" max="38" width="16.125" style="154" customWidth="1"/>
    <col min="39" max="39" width="7.5" style="154" customWidth="1"/>
    <col min="40" max="51" width="6.5" style="154" customWidth="1"/>
    <col min="52" max="53" width="9" style="154"/>
    <col min="54" max="54" width="12.375" style="154" customWidth="1"/>
    <col min="55" max="57" width="14.75" style="154" customWidth="1"/>
    <col min="58" max="58" width="12.875" style="154" customWidth="1"/>
    <col min="59" max="16384" width="9" style="154"/>
  </cols>
  <sheetData>
    <row r="1" spans="1:59" s="309" customFormat="1" ht="9.9499999999999993" customHeight="1">
      <c r="A1" s="308"/>
      <c r="Z1" s="310"/>
      <c r="AH1" s="310"/>
      <c r="AP1" s="310"/>
    </row>
    <row r="2" spans="1:59" s="312" customFormat="1" ht="27" customHeight="1">
      <c r="A2" s="311" t="s">
        <v>762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 t="s">
        <v>454</v>
      </c>
      <c r="O2" s="312" t="s">
        <v>544</v>
      </c>
      <c r="S2" s="311"/>
      <c r="T2" s="311"/>
      <c r="U2" s="311"/>
      <c r="V2" s="311"/>
      <c r="W2" s="311"/>
      <c r="X2" s="311"/>
      <c r="Y2" s="311"/>
      <c r="Z2" s="313"/>
      <c r="AA2" s="311" t="s">
        <v>763</v>
      </c>
      <c r="AB2" s="314"/>
      <c r="AC2" s="311"/>
      <c r="AD2" s="311"/>
      <c r="AE2" s="311"/>
      <c r="AF2" s="311"/>
      <c r="AG2" s="311"/>
      <c r="AH2" s="313"/>
      <c r="AI2" s="311"/>
      <c r="AJ2" s="314"/>
      <c r="AK2" s="311"/>
      <c r="AM2" s="995" t="s">
        <v>764</v>
      </c>
      <c r="AN2" s="995"/>
      <c r="AO2" s="995"/>
      <c r="AP2" s="995"/>
      <c r="AQ2" s="995"/>
      <c r="AR2" s="995"/>
      <c r="AS2" s="995"/>
      <c r="AT2" s="995"/>
      <c r="AU2" s="995"/>
      <c r="AV2" s="995"/>
      <c r="AW2" s="995"/>
      <c r="AX2" s="314"/>
      <c r="AY2" s="311"/>
    </row>
    <row r="3" spans="1:59" s="315" customFormat="1" ht="27" customHeight="1" thickBot="1">
      <c r="A3" s="315" t="s">
        <v>457</v>
      </c>
      <c r="B3" s="316"/>
      <c r="C3" s="316"/>
      <c r="P3" s="317" t="s">
        <v>545</v>
      </c>
      <c r="Q3" s="315" t="s">
        <v>457</v>
      </c>
      <c r="Z3" s="318"/>
      <c r="AH3" s="318"/>
      <c r="AL3" s="317" t="s">
        <v>545</v>
      </c>
      <c r="AP3" s="318"/>
      <c r="BF3" s="317" t="s">
        <v>545</v>
      </c>
    </row>
    <row r="4" spans="1:59" s="327" customFormat="1" ht="15.95" customHeight="1">
      <c r="A4" s="319"/>
      <c r="B4" s="320" t="s">
        <v>459</v>
      </c>
      <c r="C4" s="321"/>
      <c r="D4" s="322" t="s">
        <v>460</v>
      </c>
      <c r="E4" s="322"/>
      <c r="F4" s="322"/>
      <c r="G4" s="322"/>
      <c r="H4" s="322"/>
      <c r="I4" s="322"/>
      <c r="J4" s="323"/>
      <c r="K4" s="323"/>
      <c r="L4" s="993" t="s">
        <v>546</v>
      </c>
      <c r="M4" s="994"/>
      <c r="N4" s="324" t="s">
        <v>547</v>
      </c>
      <c r="O4" s="324"/>
      <c r="P4" s="742"/>
      <c r="Q4" s="365"/>
      <c r="R4" s="1000" t="s">
        <v>463</v>
      </c>
      <c r="S4" s="1000"/>
      <c r="T4" s="1000"/>
      <c r="U4" s="1000"/>
      <c r="V4" s="1000"/>
      <c r="W4" s="994"/>
      <c r="X4" s="324" t="s">
        <v>548</v>
      </c>
      <c r="Y4" s="323"/>
      <c r="Z4" s="323"/>
      <c r="AA4" s="323"/>
      <c r="AB4" s="323"/>
      <c r="AC4" s="323"/>
      <c r="AD4" s="323"/>
      <c r="AE4" s="325"/>
      <c r="AF4" s="324" t="s">
        <v>549</v>
      </c>
      <c r="AG4" s="323"/>
      <c r="AH4" s="323"/>
      <c r="AI4" s="323"/>
      <c r="AJ4" s="323"/>
      <c r="AK4" s="323"/>
      <c r="AL4" s="742"/>
      <c r="AM4" s="365"/>
      <c r="AN4" s="323" t="s">
        <v>550</v>
      </c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0" t="s">
        <v>551</v>
      </c>
      <c r="BA4" s="326"/>
      <c r="BB4" s="996" t="s">
        <v>552</v>
      </c>
      <c r="BC4" s="997"/>
      <c r="BD4" s="998" t="s">
        <v>822</v>
      </c>
      <c r="BE4" s="998"/>
      <c r="BF4" s="848"/>
    </row>
    <row r="5" spans="1:59" s="327" customFormat="1" ht="15.95" customHeight="1">
      <c r="A5" s="328" t="s">
        <v>469</v>
      </c>
      <c r="B5" s="329"/>
      <c r="C5" s="330"/>
      <c r="D5" s="331" t="s">
        <v>470</v>
      </c>
      <c r="E5" s="332"/>
      <c r="F5" s="333" t="s">
        <v>553</v>
      </c>
      <c r="G5" s="334"/>
      <c r="H5" s="335" t="s">
        <v>554</v>
      </c>
      <c r="I5" s="334"/>
      <c r="J5" s="336" t="s">
        <v>555</v>
      </c>
      <c r="K5" s="337"/>
      <c r="L5" s="364"/>
      <c r="M5" s="365"/>
      <c r="N5" s="338" t="s">
        <v>556</v>
      </c>
      <c r="O5" s="339"/>
      <c r="P5" s="139" t="s">
        <v>619</v>
      </c>
      <c r="Q5" s="743" t="s">
        <v>557</v>
      </c>
      <c r="R5" s="331" t="s">
        <v>470</v>
      </c>
      <c r="S5" s="334"/>
      <c r="T5" s="340" t="s">
        <v>472</v>
      </c>
      <c r="U5" s="337"/>
      <c r="V5" s="333" t="s">
        <v>471</v>
      </c>
      <c r="W5" s="334"/>
      <c r="X5" s="341" t="s">
        <v>470</v>
      </c>
      <c r="Y5" s="337"/>
      <c r="Z5" s="340" t="s">
        <v>558</v>
      </c>
      <c r="AA5" s="337"/>
      <c r="AB5" s="340" t="s">
        <v>559</v>
      </c>
      <c r="AC5" s="337"/>
      <c r="AD5" s="340" t="s">
        <v>560</v>
      </c>
      <c r="AE5" s="337"/>
      <c r="AF5" s="341" t="s">
        <v>470</v>
      </c>
      <c r="AG5" s="337"/>
      <c r="AH5" s="340" t="s">
        <v>553</v>
      </c>
      <c r="AI5" s="337"/>
      <c r="AJ5" s="340" t="s">
        <v>480</v>
      </c>
      <c r="AK5" s="340"/>
      <c r="AL5" s="139" t="s">
        <v>620</v>
      </c>
      <c r="AM5" s="743" t="s">
        <v>469</v>
      </c>
      <c r="AN5" s="746" t="s">
        <v>470</v>
      </c>
      <c r="AO5" s="337"/>
      <c r="AP5" s="340" t="s">
        <v>481</v>
      </c>
      <c r="AQ5" s="337"/>
      <c r="AR5" s="340" t="s">
        <v>561</v>
      </c>
      <c r="AS5" s="337"/>
      <c r="AT5" s="340" t="s">
        <v>562</v>
      </c>
      <c r="AU5" s="337"/>
      <c r="AV5" s="340" t="s">
        <v>563</v>
      </c>
      <c r="AW5" s="337"/>
      <c r="AX5" s="340" t="s">
        <v>564</v>
      </c>
      <c r="AY5" s="337"/>
      <c r="AZ5" s="336" t="s">
        <v>565</v>
      </c>
      <c r="BA5" s="337"/>
      <c r="BB5" s="1001" t="s">
        <v>566</v>
      </c>
      <c r="BC5" s="1002"/>
      <c r="BD5" s="998"/>
      <c r="BE5" s="998"/>
      <c r="BF5" s="684" t="s">
        <v>619</v>
      </c>
    </row>
    <row r="6" spans="1:59" s="327" customFormat="1" ht="15.95" customHeight="1">
      <c r="A6" s="328"/>
      <c r="B6" s="342"/>
      <c r="C6" s="343"/>
      <c r="D6" s="344" t="s">
        <v>489</v>
      </c>
      <c r="E6" s="345"/>
      <c r="F6" s="344" t="s">
        <v>567</v>
      </c>
      <c r="G6" s="346"/>
      <c r="H6" s="347" t="s">
        <v>568</v>
      </c>
      <c r="I6" s="346"/>
      <c r="J6" s="344" t="s">
        <v>569</v>
      </c>
      <c r="K6" s="346"/>
      <c r="L6" s="348"/>
      <c r="M6" s="349"/>
      <c r="N6" s="344"/>
      <c r="O6" s="347"/>
      <c r="P6" s="139"/>
      <c r="Q6" s="743"/>
      <c r="R6" s="347" t="s">
        <v>570</v>
      </c>
      <c r="S6" s="346"/>
      <c r="T6" s="347" t="s">
        <v>491</v>
      </c>
      <c r="U6" s="346"/>
      <c r="V6" s="344" t="s">
        <v>571</v>
      </c>
      <c r="W6" s="346"/>
      <c r="X6" s="344" t="s">
        <v>570</v>
      </c>
      <c r="Y6" s="346"/>
      <c r="Z6" s="347" t="s">
        <v>572</v>
      </c>
      <c r="AA6" s="346"/>
      <c r="AB6" s="347" t="s">
        <v>573</v>
      </c>
      <c r="AC6" s="346"/>
      <c r="AD6" s="347" t="s">
        <v>574</v>
      </c>
      <c r="AE6" s="346"/>
      <c r="AF6" s="344" t="s">
        <v>575</v>
      </c>
      <c r="AG6" s="346"/>
      <c r="AH6" s="344" t="s">
        <v>576</v>
      </c>
      <c r="AI6" s="346"/>
      <c r="AJ6" s="347" t="s">
        <v>497</v>
      </c>
      <c r="AK6" s="347"/>
      <c r="AL6" s="139"/>
      <c r="AM6" s="743"/>
      <c r="AN6" s="347" t="s">
        <v>570</v>
      </c>
      <c r="AO6" s="346"/>
      <c r="AP6" s="344" t="s">
        <v>577</v>
      </c>
      <c r="AQ6" s="346"/>
      <c r="AR6" s="347" t="s">
        <v>578</v>
      </c>
      <c r="AS6" s="346"/>
      <c r="AT6" s="347" t="s">
        <v>579</v>
      </c>
      <c r="AU6" s="346"/>
      <c r="AV6" s="347" t="s">
        <v>580</v>
      </c>
      <c r="AW6" s="346"/>
      <c r="AX6" s="347" t="s">
        <v>502</v>
      </c>
      <c r="AY6" s="346"/>
      <c r="AZ6" s="348"/>
      <c r="BA6" s="349"/>
      <c r="BB6" s="348"/>
      <c r="BC6" s="347"/>
      <c r="BD6" s="998"/>
      <c r="BE6" s="998"/>
      <c r="BF6" s="684"/>
    </row>
    <row r="7" spans="1:59" s="327" customFormat="1" ht="15.95" customHeight="1">
      <c r="A7" s="350"/>
      <c r="B7" s="351" t="s">
        <v>581</v>
      </c>
      <c r="C7" s="351" t="s">
        <v>504</v>
      </c>
      <c r="D7" s="351" t="s">
        <v>581</v>
      </c>
      <c r="E7" s="351" t="s">
        <v>582</v>
      </c>
      <c r="F7" s="351" t="s">
        <v>583</v>
      </c>
      <c r="G7" s="351" t="s">
        <v>584</v>
      </c>
      <c r="H7" s="351" t="s">
        <v>585</v>
      </c>
      <c r="I7" s="351" t="s">
        <v>504</v>
      </c>
      <c r="J7" s="351" t="s">
        <v>505</v>
      </c>
      <c r="K7" s="351" t="s">
        <v>582</v>
      </c>
      <c r="L7" s="351" t="s">
        <v>581</v>
      </c>
      <c r="M7" s="351" t="s">
        <v>584</v>
      </c>
      <c r="N7" s="351" t="s">
        <v>583</v>
      </c>
      <c r="O7" s="351" t="s">
        <v>504</v>
      </c>
      <c r="P7" s="352"/>
      <c r="Q7" s="350"/>
      <c r="R7" s="351" t="s">
        <v>583</v>
      </c>
      <c r="S7" s="351" t="s">
        <v>582</v>
      </c>
      <c r="T7" s="351" t="s">
        <v>581</v>
      </c>
      <c r="U7" s="351" t="s">
        <v>504</v>
      </c>
      <c r="V7" s="351" t="s">
        <v>505</v>
      </c>
      <c r="W7" s="351" t="s">
        <v>584</v>
      </c>
      <c r="X7" s="351" t="s">
        <v>581</v>
      </c>
      <c r="Y7" s="351" t="s">
        <v>504</v>
      </c>
      <c r="Z7" s="351" t="s">
        <v>581</v>
      </c>
      <c r="AA7" s="351" t="s">
        <v>504</v>
      </c>
      <c r="AB7" s="351" t="s">
        <v>505</v>
      </c>
      <c r="AC7" s="351" t="s">
        <v>584</v>
      </c>
      <c r="AD7" s="351" t="s">
        <v>581</v>
      </c>
      <c r="AE7" s="351" t="s">
        <v>584</v>
      </c>
      <c r="AF7" s="351" t="s">
        <v>505</v>
      </c>
      <c r="AG7" s="351" t="s">
        <v>584</v>
      </c>
      <c r="AH7" s="351" t="s">
        <v>581</v>
      </c>
      <c r="AI7" s="351" t="s">
        <v>582</v>
      </c>
      <c r="AJ7" s="351" t="s">
        <v>581</v>
      </c>
      <c r="AK7" s="351" t="s">
        <v>584</v>
      </c>
      <c r="AL7" s="352"/>
      <c r="AM7" s="350"/>
      <c r="AN7" s="354" t="s">
        <v>581</v>
      </c>
      <c r="AO7" s="354" t="s">
        <v>504</v>
      </c>
      <c r="AP7" s="354" t="s">
        <v>581</v>
      </c>
      <c r="AQ7" s="354" t="s">
        <v>504</v>
      </c>
      <c r="AR7" s="354" t="s">
        <v>581</v>
      </c>
      <c r="AS7" s="354" t="s">
        <v>504</v>
      </c>
      <c r="AT7" s="354" t="s">
        <v>581</v>
      </c>
      <c r="AU7" s="354" t="s">
        <v>584</v>
      </c>
      <c r="AV7" s="354" t="s">
        <v>505</v>
      </c>
      <c r="AW7" s="354" t="s">
        <v>582</v>
      </c>
      <c r="AX7" s="354" t="s">
        <v>581</v>
      </c>
      <c r="AY7" s="355" t="s">
        <v>504</v>
      </c>
      <c r="AZ7" s="353" t="s">
        <v>581</v>
      </c>
      <c r="BA7" s="354" t="s">
        <v>584</v>
      </c>
      <c r="BB7" s="354" t="s">
        <v>581</v>
      </c>
      <c r="BC7" s="354" t="s">
        <v>584</v>
      </c>
      <c r="BD7" s="849" t="s">
        <v>788</v>
      </c>
      <c r="BE7" s="849" t="s">
        <v>789</v>
      </c>
      <c r="BF7" s="747"/>
      <c r="BG7" s="136"/>
    </row>
    <row r="8" spans="1:59" s="357" customFormat="1" ht="45" customHeight="1">
      <c r="A8" s="493">
        <v>2014</v>
      </c>
      <c r="B8" s="646" t="s">
        <v>372</v>
      </c>
      <c r="C8" s="647">
        <v>4810922</v>
      </c>
      <c r="D8" s="356" t="s">
        <v>372</v>
      </c>
      <c r="E8" s="356" t="s">
        <v>451</v>
      </c>
      <c r="F8" s="356" t="s">
        <v>372</v>
      </c>
      <c r="G8" s="356" t="s">
        <v>451</v>
      </c>
      <c r="H8" s="356" t="s">
        <v>372</v>
      </c>
      <c r="I8" s="356" t="s">
        <v>451</v>
      </c>
      <c r="J8" s="356" t="s">
        <v>372</v>
      </c>
      <c r="K8" s="356" t="s">
        <v>451</v>
      </c>
      <c r="L8" s="356" t="s">
        <v>372</v>
      </c>
      <c r="M8" s="356" t="s">
        <v>451</v>
      </c>
      <c r="N8" s="356" t="s">
        <v>372</v>
      </c>
      <c r="O8" s="356" t="s">
        <v>451</v>
      </c>
      <c r="P8" s="744">
        <v>2014</v>
      </c>
      <c r="Q8" s="493">
        <v>2014</v>
      </c>
      <c r="R8" s="356" t="s">
        <v>372</v>
      </c>
      <c r="S8" s="356" t="s">
        <v>372</v>
      </c>
      <c r="T8" s="356" t="s">
        <v>372</v>
      </c>
      <c r="U8" s="356" t="s">
        <v>372</v>
      </c>
      <c r="V8" s="356" t="s">
        <v>372</v>
      </c>
      <c r="W8" s="356" t="s">
        <v>372</v>
      </c>
      <c r="X8" s="356" t="s">
        <v>372</v>
      </c>
      <c r="Y8" s="560">
        <v>0</v>
      </c>
      <c r="Z8" s="356" t="s">
        <v>372</v>
      </c>
      <c r="AA8" s="560">
        <v>0</v>
      </c>
      <c r="AB8" s="356" t="s">
        <v>372</v>
      </c>
      <c r="AC8" s="560">
        <v>0</v>
      </c>
      <c r="AD8" s="356" t="s">
        <v>372</v>
      </c>
      <c r="AE8" s="560">
        <v>0</v>
      </c>
      <c r="AF8" s="356" t="s">
        <v>372</v>
      </c>
      <c r="AG8" s="647">
        <v>1941017</v>
      </c>
      <c r="AH8" s="356" t="s">
        <v>372</v>
      </c>
      <c r="AI8" s="647">
        <v>1858006</v>
      </c>
      <c r="AJ8" s="356" t="s">
        <v>372</v>
      </c>
      <c r="AK8" s="647">
        <v>83011</v>
      </c>
      <c r="AL8" s="744">
        <v>2014</v>
      </c>
      <c r="AM8" s="493">
        <v>2014</v>
      </c>
      <c r="AN8" s="356" t="s">
        <v>372</v>
      </c>
      <c r="AO8" s="647">
        <v>2173119</v>
      </c>
      <c r="AP8" s="356" t="s">
        <v>372</v>
      </c>
      <c r="AQ8" s="647">
        <v>69065</v>
      </c>
      <c r="AR8" s="356" t="s">
        <v>372</v>
      </c>
      <c r="AS8" s="647">
        <v>80054</v>
      </c>
      <c r="AT8" s="356" t="s">
        <v>372</v>
      </c>
      <c r="AU8" s="647">
        <v>2024000</v>
      </c>
      <c r="AV8" s="356" t="s">
        <v>372</v>
      </c>
      <c r="AW8" s="356" t="s">
        <v>451</v>
      </c>
      <c r="AX8" s="356" t="s">
        <v>372</v>
      </c>
      <c r="AY8" s="356" t="s">
        <v>451</v>
      </c>
      <c r="AZ8" s="575" t="s">
        <v>372</v>
      </c>
      <c r="BA8" s="575" t="s">
        <v>451</v>
      </c>
      <c r="BB8" s="575" t="s">
        <v>372</v>
      </c>
      <c r="BC8" s="356" t="s">
        <v>372</v>
      </c>
      <c r="BD8" s="356"/>
      <c r="BE8" s="356"/>
      <c r="BF8" s="744">
        <v>2014</v>
      </c>
    </row>
    <row r="9" spans="1:59" s="357" customFormat="1" ht="45" customHeight="1">
      <c r="A9" s="493">
        <v>2015</v>
      </c>
      <c r="B9" s="646" t="s">
        <v>372</v>
      </c>
      <c r="C9" s="647">
        <v>4728809</v>
      </c>
      <c r="D9" s="356" t="s">
        <v>372</v>
      </c>
      <c r="E9" s="356" t="s">
        <v>451</v>
      </c>
      <c r="F9" s="356" t="s">
        <v>372</v>
      </c>
      <c r="G9" s="356" t="s">
        <v>451</v>
      </c>
      <c r="H9" s="356" t="s">
        <v>372</v>
      </c>
      <c r="I9" s="356" t="s">
        <v>451</v>
      </c>
      <c r="J9" s="356" t="s">
        <v>372</v>
      </c>
      <c r="K9" s="356" t="s">
        <v>451</v>
      </c>
      <c r="L9" s="356" t="s">
        <v>372</v>
      </c>
      <c r="M9" s="356" t="s">
        <v>451</v>
      </c>
      <c r="N9" s="356" t="s">
        <v>372</v>
      </c>
      <c r="O9" s="356" t="s">
        <v>451</v>
      </c>
      <c r="P9" s="744">
        <v>2015</v>
      </c>
      <c r="Q9" s="493">
        <v>2015</v>
      </c>
      <c r="R9" s="356" t="s">
        <v>372</v>
      </c>
      <c r="S9" s="356" t="s">
        <v>372</v>
      </c>
      <c r="T9" s="356" t="s">
        <v>372</v>
      </c>
      <c r="U9" s="356" t="s">
        <v>372</v>
      </c>
      <c r="V9" s="356" t="s">
        <v>372</v>
      </c>
      <c r="W9" s="356" t="s">
        <v>372</v>
      </c>
      <c r="X9" s="356" t="s">
        <v>372</v>
      </c>
      <c r="Y9" s="560">
        <v>0</v>
      </c>
      <c r="Z9" s="356" t="s">
        <v>372</v>
      </c>
      <c r="AA9" s="560">
        <v>0</v>
      </c>
      <c r="AB9" s="356" t="s">
        <v>372</v>
      </c>
      <c r="AC9" s="560">
        <v>0</v>
      </c>
      <c r="AD9" s="356" t="s">
        <v>372</v>
      </c>
      <c r="AE9" s="560">
        <v>0</v>
      </c>
      <c r="AF9" s="356" t="s">
        <v>372</v>
      </c>
      <c r="AG9" s="647">
        <v>1858904</v>
      </c>
      <c r="AH9" s="356" t="s">
        <v>372</v>
      </c>
      <c r="AI9" s="647">
        <v>1703437</v>
      </c>
      <c r="AJ9" s="356" t="s">
        <v>372</v>
      </c>
      <c r="AK9" s="647">
        <v>155467</v>
      </c>
      <c r="AL9" s="744">
        <v>2015</v>
      </c>
      <c r="AM9" s="493">
        <v>2015</v>
      </c>
      <c r="AN9" s="356" t="s">
        <v>372</v>
      </c>
      <c r="AO9" s="647">
        <v>2173119</v>
      </c>
      <c r="AP9" s="356" t="s">
        <v>372</v>
      </c>
      <c r="AQ9" s="647">
        <v>69065</v>
      </c>
      <c r="AR9" s="356" t="s">
        <v>372</v>
      </c>
      <c r="AS9" s="647">
        <v>80054</v>
      </c>
      <c r="AT9" s="356" t="s">
        <v>372</v>
      </c>
      <c r="AU9" s="647">
        <v>2024000</v>
      </c>
      <c r="AV9" s="356" t="s">
        <v>372</v>
      </c>
      <c r="AW9" s="356" t="s">
        <v>451</v>
      </c>
      <c r="AX9" s="356" t="s">
        <v>372</v>
      </c>
      <c r="AY9" s="356" t="s">
        <v>451</v>
      </c>
      <c r="AZ9" s="575" t="s">
        <v>372</v>
      </c>
      <c r="BA9" s="575" t="s">
        <v>451</v>
      </c>
      <c r="BB9" s="575" t="s">
        <v>372</v>
      </c>
      <c r="BC9" s="356" t="s">
        <v>372</v>
      </c>
      <c r="BD9" s="356"/>
      <c r="BE9" s="356"/>
      <c r="BF9" s="744">
        <v>2015</v>
      </c>
    </row>
    <row r="10" spans="1:59" s="357" customFormat="1" ht="45" customHeight="1">
      <c r="A10" s="493">
        <v>2016</v>
      </c>
      <c r="B10" s="646" t="s">
        <v>372</v>
      </c>
      <c r="C10" s="647">
        <v>4728809</v>
      </c>
      <c r="D10" s="356" t="s">
        <v>372</v>
      </c>
      <c r="E10" s="356" t="s">
        <v>451</v>
      </c>
      <c r="F10" s="356" t="s">
        <v>372</v>
      </c>
      <c r="G10" s="356" t="s">
        <v>451</v>
      </c>
      <c r="H10" s="356" t="s">
        <v>372</v>
      </c>
      <c r="I10" s="356" t="s">
        <v>451</v>
      </c>
      <c r="J10" s="356" t="s">
        <v>372</v>
      </c>
      <c r="K10" s="356" t="s">
        <v>451</v>
      </c>
      <c r="L10" s="356" t="s">
        <v>372</v>
      </c>
      <c r="M10" s="356" t="s">
        <v>451</v>
      </c>
      <c r="N10" s="356" t="s">
        <v>372</v>
      </c>
      <c r="O10" s="356" t="s">
        <v>451</v>
      </c>
      <c r="P10" s="744">
        <v>2016</v>
      </c>
      <c r="Q10" s="493">
        <v>2016</v>
      </c>
      <c r="R10" s="356" t="s">
        <v>372</v>
      </c>
      <c r="S10" s="356" t="s">
        <v>372</v>
      </c>
      <c r="T10" s="356" t="s">
        <v>372</v>
      </c>
      <c r="U10" s="356" t="s">
        <v>372</v>
      </c>
      <c r="V10" s="356" t="s">
        <v>372</v>
      </c>
      <c r="W10" s="356" t="s">
        <v>372</v>
      </c>
      <c r="X10" s="356" t="s">
        <v>372</v>
      </c>
      <c r="Y10" s="560">
        <v>0</v>
      </c>
      <c r="Z10" s="356" t="s">
        <v>372</v>
      </c>
      <c r="AA10" s="560">
        <v>0</v>
      </c>
      <c r="AB10" s="356" t="s">
        <v>372</v>
      </c>
      <c r="AC10" s="560">
        <v>0</v>
      </c>
      <c r="AD10" s="356" t="s">
        <v>372</v>
      </c>
      <c r="AE10" s="560">
        <v>0</v>
      </c>
      <c r="AF10" s="356" t="s">
        <v>372</v>
      </c>
      <c r="AG10" s="647">
        <v>1858904</v>
      </c>
      <c r="AH10" s="356" t="s">
        <v>372</v>
      </c>
      <c r="AI10" s="647">
        <v>1703437</v>
      </c>
      <c r="AJ10" s="356" t="s">
        <v>372</v>
      </c>
      <c r="AK10" s="647">
        <v>155467</v>
      </c>
      <c r="AL10" s="744">
        <v>2016</v>
      </c>
      <c r="AM10" s="493">
        <v>2016</v>
      </c>
      <c r="AN10" s="356" t="s">
        <v>372</v>
      </c>
      <c r="AO10" s="647">
        <v>2173119</v>
      </c>
      <c r="AP10" s="356" t="s">
        <v>372</v>
      </c>
      <c r="AQ10" s="647">
        <v>69065</v>
      </c>
      <c r="AR10" s="356" t="s">
        <v>372</v>
      </c>
      <c r="AS10" s="647">
        <v>80054</v>
      </c>
      <c r="AT10" s="356" t="s">
        <v>372</v>
      </c>
      <c r="AU10" s="647">
        <v>2024000</v>
      </c>
      <c r="AV10" s="356" t="s">
        <v>372</v>
      </c>
      <c r="AW10" s="356" t="s">
        <v>451</v>
      </c>
      <c r="AX10" s="356" t="s">
        <v>372</v>
      </c>
      <c r="AY10" s="356" t="s">
        <v>451</v>
      </c>
      <c r="AZ10" s="575" t="s">
        <v>372</v>
      </c>
      <c r="BA10" s="575" t="s">
        <v>451</v>
      </c>
      <c r="BB10" s="575" t="s">
        <v>372</v>
      </c>
      <c r="BC10" s="356" t="s">
        <v>372</v>
      </c>
      <c r="BD10" s="356"/>
      <c r="BE10" s="356"/>
      <c r="BF10" s="744">
        <v>2016</v>
      </c>
    </row>
    <row r="11" spans="1:59" s="357" customFormat="1" ht="45" customHeight="1">
      <c r="A11" s="493">
        <v>2017</v>
      </c>
      <c r="B11" s="646" t="s">
        <v>372</v>
      </c>
      <c r="C11" s="647">
        <v>9696099</v>
      </c>
      <c r="D11" s="356" t="s">
        <v>372</v>
      </c>
      <c r="E11" s="356" t="s">
        <v>451</v>
      </c>
      <c r="F11" s="356" t="s">
        <v>372</v>
      </c>
      <c r="G11" s="356" t="s">
        <v>451</v>
      </c>
      <c r="H11" s="356" t="s">
        <v>372</v>
      </c>
      <c r="I11" s="356" t="s">
        <v>451</v>
      </c>
      <c r="J11" s="356" t="s">
        <v>372</v>
      </c>
      <c r="K11" s="356" t="s">
        <v>451</v>
      </c>
      <c r="L11" s="356" t="s">
        <v>372</v>
      </c>
      <c r="M11" s="356" t="s">
        <v>451</v>
      </c>
      <c r="N11" s="356" t="s">
        <v>372</v>
      </c>
      <c r="O11" s="356" t="s">
        <v>451</v>
      </c>
      <c r="P11" s="744">
        <v>2017</v>
      </c>
      <c r="Q11" s="493">
        <v>2017</v>
      </c>
      <c r="R11" s="356" t="s">
        <v>372</v>
      </c>
      <c r="S11" s="356" t="s">
        <v>372</v>
      </c>
      <c r="T11" s="356" t="s">
        <v>372</v>
      </c>
      <c r="U11" s="356" t="s">
        <v>372</v>
      </c>
      <c r="V11" s="356" t="s">
        <v>372</v>
      </c>
      <c r="W11" s="356" t="s">
        <v>372</v>
      </c>
      <c r="X11" s="356" t="s">
        <v>372</v>
      </c>
      <c r="Y11" s="560">
        <v>0</v>
      </c>
      <c r="Z11" s="356" t="s">
        <v>372</v>
      </c>
      <c r="AA11" s="560">
        <v>0</v>
      </c>
      <c r="AB11" s="356" t="s">
        <v>372</v>
      </c>
      <c r="AC11" s="560">
        <v>0</v>
      </c>
      <c r="AD11" s="356" t="s">
        <v>372</v>
      </c>
      <c r="AE11" s="560">
        <v>0</v>
      </c>
      <c r="AF11" s="356" t="s">
        <v>372</v>
      </c>
      <c r="AG11" s="647">
        <v>3147693</v>
      </c>
      <c r="AH11" s="356" t="s">
        <v>372</v>
      </c>
      <c r="AI11" s="647">
        <v>3027711</v>
      </c>
      <c r="AJ11" s="356" t="s">
        <v>372</v>
      </c>
      <c r="AK11" s="647">
        <v>119982</v>
      </c>
      <c r="AL11" s="744">
        <v>2017</v>
      </c>
      <c r="AM11" s="493">
        <v>2017</v>
      </c>
      <c r="AN11" s="356" t="s">
        <v>372</v>
      </c>
      <c r="AO11" s="647">
        <v>2246943</v>
      </c>
      <c r="AP11" s="356" t="s">
        <v>372</v>
      </c>
      <c r="AQ11" s="647">
        <v>69065</v>
      </c>
      <c r="AR11" s="356" t="s">
        <v>372</v>
      </c>
      <c r="AS11" s="647">
        <v>153878</v>
      </c>
      <c r="AT11" s="356" t="s">
        <v>372</v>
      </c>
      <c r="AU11" s="647">
        <v>2024000</v>
      </c>
      <c r="AV11" s="356" t="s">
        <v>372</v>
      </c>
      <c r="AW11" s="356" t="s">
        <v>451</v>
      </c>
      <c r="AX11" s="356" t="s">
        <v>372</v>
      </c>
      <c r="AY11" s="356" t="s">
        <v>451</v>
      </c>
      <c r="AZ11" s="575" t="s">
        <v>372</v>
      </c>
      <c r="BA11" s="575" t="s">
        <v>451</v>
      </c>
      <c r="BB11" s="575" t="s">
        <v>372</v>
      </c>
      <c r="BC11" s="356" t="s">
        <v>372</v>
      </c>
      <c r="BD11" s="356"/>
      <c r="BE11" s="356"/>
      <c r="BF11" s="744">
        <v>2017</v>
      </c>
    </row>
    <row r="12" spans="1:59" s="358" customFormat="1" ht="45" customHeight="1">
      <c r="A12" s="493">
        <v>2018</v>
      </c>
      <c r="B12" s="648">
        <v>75</v>
      </c>
      <c r="C12" s="649">
        <v>9696099</v>
      </c>
      <c r="D12" s="559">
        <v>1</v>
      </c>
      <c r="E12" s="559">
        <v>3.6</v>
      </c>
      <c r="F12" s="559">
        <v>1</v>
      </c>
      <c r="G12" s="559">
        <v>3.6046770000000001</v>
      </c>
      <c r="H12" s="560">
        <v>0</v>
      </c>
      <c r="I12" s="560">
        <v>0</v>
      </c>
      <c r="J12" s="560">
        <v>0</v>
      </c>
      <c r="K12" s="560">
        <v>0</v>
      </c>
      <c r="L12" s="560">
        <v>0</v>
      </c>
      <c r="M12" s="560">
        <v>0</v>
      </c>
      <c r="N12" s="560">
        <v>0</v>
      </c>
      <c r="O12" s="560">
        <v>0</v>
      </c>
      <c r="P12" s="744">
        <v>2018</v>
      </c>
      <c r="Q12" s="493">
        <v>2018</v>
      </c>
      <c r="R12" s="560">
        <v>0</v>
      </c>
      <c r="S12" s="560">
        <v>0</v>
      </c>
      <c r="T12" s="560">
        <v>0</v>
      </c>
      <c r="U12" s="560">
        <v>0</v>
      </c>
      <c r="V12" s="560">
        <v>0</v>
      </c>
      <c r="W12" s="560">
        <v>0</v>
      </c>
      <c r="X12" s="557">
        <f>Z12+AB12+AD12</f>
        <v>16</v>
      </c>
      <c r="Y12" s="557">
        <f>AA12+AC12+AE12</f>
        <v>0.69678600000000002</v>
      </c>
      <c r="Z12" s="557">
        <v>16</v>
      </c>
      <c r="AA12" s="557">
        <v>0.69678600000000002</v>
      </c>
      <c r="AB12" s="560">
        <v>0</v>
      </c>
      <c r="AC12" s="560">
        <v>0</v>
      </c>
      <c r="AD12" s="560">
        <v>0</v>
      </c>
      <c r="AE12" s="560">
        <v>0</v>
      </c>
      <c r="AF12" s="557">
        <f>AH12+AJ12</f>
        <v>51</v>
      </c>
      <c r="AG12" s="557">
        <f>AI12+AK12</f>
        <v>3.1476929999999999</v>
      </c>
      <c r="AH12" s="557">
        <v>46</v>
      </c>
      <c r="AI12" s="557">
        <v>3.027711</v>
      </c>
      <c r="AJ12" s="557">
        <v>5</v>
      </c>
      <c r="AK12" s="557">
        <v>0.11998200000000001</v>
      </c>
      <c r="AL12" s="744">
        <v>2018</v>
      </c>
      <c r="AM12" s="493">
        <v>2018</v>
      </c>
      <c r="AN12" s="558">
        <v>7</v>
      </c>
      <c r="AO12" s="558">
        <v>2.25</v>
      </c>
      <c r="AP12" s="558">
        <v>2</v>
      </c>
      <c r="AQ12" s="558">
        <v>6.9065000000000001E-2</v>
      </c>
      <c r="AR12" s="558">
        <v>2</v>
      </c>
      <c r="AS12" s="558">
        <v>0.15387799999999999</v>
      </c>
      <c r="AT12" s="558">
        <v>3</v>
      </c>
      <c r="AU12" s="558">
        <v>2.024</v>
      </c>
      <c r="AV12" s="650" t="s">
        <v>451</v>
      </c>
      <c r="AW12" s="356" t="s">
        <v>451</v>
      </c>
      <c r="AX12" s="356" t="s">
        <v>451</v>
      </c>
      <c r="AY12" s="356" t="s">
        <v>451</v>
      </c>
      <c r="AZ12" s="356" t="s">
        <v>451</v>
      </c>
      <c r="BA12" s="356" t="s">
        <v>451</v>
      </c>
      <c r="BB12" s="356" t="s">
        <v>451</v>
      </c>
      <c r="BC12" s="356" t="s">
        <v>451</v>
      </c>
      <c r="BD12" s="356"/>
      <c r="BE12" s="356"/>
      <c r="BF12" s="744">
        <v>2018</v>
      </c>
    </row>
    <row r="13" spans="1:59" s="358" customFormat="1" ht="45" customHeight="1">
      <c r="A13" s="493">
        <v>2019</v>
      </c>
      <c r="B13" s="648">
        <v>74</v>
      </c>
      <c r="C13" s="651">
        <v>9.67</v>
      </c>
      <c r="D13" s="559">
        <v>1</v>
      </c>
      <c r="E13" s="559">
        <v>3.6</v>
      </c>
      <c r="F13" s="559">
        <v>1</v>
      </c>
      <c r="G13" s="559">
        <v>3.6</v>
      </c>
      <c r="H13" s="560">
        <v>0</v>
      </c>
      <c r="I13" s="560">
        <v>0</v>
      </c>
      <c r="J13" s="560">
        <v>0</v>
      </c>
      <c r="K13" s="560">
        <v>0</v>
      </c>
      <c r="L13" s="560">
        <v>0</v>
      </c>
      <c r="M13" s="560">
        <v>0</v>
      </c>
      <c r="N13" s="560">
        <v>0</v>
      </c>
      <c r="O13" s="560">
        <v>0</v>
      </c>
      <c r="P13" s="744">
        <v>2019</v>
      </c>
      <c r="Q13" s="493">
        <v>2019</v>
      </c>
      <c r="R13" s="560">
        <v>0</v>
      </c>
      <c r="S13" s="560">
        <v>0</v>
      </c>
      <c r="T13" s="560">
        <v>0</v>
      </c>
      <c r="U13" s="560">
        <v>0</v>
      </c>
      <c r="V13" s="560">
        <v>0</v>
      </c>
      <c r="W13" s="560">
        <v>0</v>
      </c>
      <c r="X13" s="557">
        <v>16</v>
      </c>
      <c r="Y13" s="557">
        <v>0.7</v>
      </c>
      <c r="Z13" s="557">
        <v>16</v>
      </c>
      <c r="AA13" s="557">
        <v>0.7</v>
      </c>
      <c r="AB13" s="560">
        <v>0</v>
      </c>
      <c r="AC13" s="560">
        <v>0</v>
      </c>
      <c r="AD13" s="560">
        <v>0</v>
      </c>
      <c r="AE13" s="560">
        <v>0</v>
      </c>
      <c r="AF13" s="557">
        <v>51</v>
      </c>
      <c r="AG13" s="557">
        <v>3.15</v>
      </c>
      <c r="AH13" s="557">
        <v>46</v>
      </c>
      <c r="AI13" s="557">
        <v>3.03</v>
      </c>
      <c r="AJ13" s="557">
        <v>5</v>
      </c>
      <c r="AK13" s="557">
        <v>0.12</v>
      </c>
      <c r="AL13" s="494">
        <v>2019</v>
      </c>
      <c r="AM13" s="493">
        <v>2019</v>
      </c>
      <c r="AN13" s="558">
        <v>6</v>
      </c>
      <c r="AO13" s="558">
        <v>2.2200000000000002</v>
      </c>
      <c r="AP13" s="558">
        <v>1</v>
      </c>
      <c r="AQ13" s="558">
        <v>0.04</v>
      </c>
      <c r="AR13" s="558">
        <v>2</v>
      </c>
      <c r="AS13" s="558">
        <v>0.16</v>
      </c>
      <c r="AT13" s="558">
        <v>3</v>
      </c>
      <c r="AU13" s="558">
        <v>2.02</v>
      </c>
      <c r="AV13" s="650" t="s">
        <v>451</v>
      </c>
      <c r="AW13" s="356" t="s">
        <v>451</v>
      </c>
      <c r="AX13" s="356" t="s">
        <v>451</v>
      </c>
      <c r="AY13" s="356" t="s">
        <v>451</v>
      </c>
      <c r="AZ13" s="356" t="s">
        <v>451</v>
      </c>
      <c r="BA13" s="356" t="s">
        <v>451</v>
      </c>
      <c r="BB13" s="356" t="s">
        <v>451</v>
      </c>
      <c r="BC13" s="356" t="s">
        <v>451</v>
      </c>
      <c r="BD13" s="356"/>
      <c r="BE13" s="356"/>
      <c r="BF13" s="744">
        <v>2019</v>
      </c>
    </row>
    <row r="14" spans="1:59" s="328" customFormat="1" ht="45" customHeight="1">
      <c r="A14" s="493">
        <v>2020</v>
      </c>
      <c r="B14" s="739">
        <v>78</v>
      </c>
      <c r="C14" s="739">
        <v>9.4947000000000017</v>
      </c>
      <c r="D14" s="739">
        <v>1</v>
      </c>
      <c r="E14" s="739">
        <v>3.605</v>
      </c>
      <c r="F14" s="739">
        <v>1</v>
      </c>
      <c r="G14" s="739">
        <v>3.605</v>
      </c>
      <c r="H14" s="740">
        <v>0</v>
      </c>
      <c r="I14" s="740">
        <v>0</v>
      </c>
      <c r="J14" s="740">
        <v>0</v>
      </c>
      <c r="K14" s="740">
        <v>0</v>
      </c>
      <c r="L14" s="740">
        <v>0</v>
      </c>
      <c r="M14" s="740">
        <v>0</v>
      </c>
      <c r="N14" s="740">
        <v>0</v>
      </c>
      <c r="O14" s="740">
        <v>0</v>
      </c>
      <c r="P14" s="494">
        <v>2020</v>
      </c>
      <c r="Q14" s="493">
        <v>2020</v>
      </c>
      <c r="R14" s="740">
        <v>0</v>
      </c>
      <c r="S14" s="740">
        <v>0</v>
      </c>
      <c r="T14" s="740">
        <v>0</v>
      </c>
      <c r="U14" s="740">
        <v>0</v>
      </c>
      <c r="V14" s="740">
        <v>0</v>
      </c>
      <c r="W14" s="740">
        <v>0</v>
      </c>
      <c r="X14" s="741">
        <v>16</v>
      </c>
      <c r="Y14" s="741">
        <v>6.9699999999999998E-2</v>
      </c>
      <c r="Z14" s="741">
        <v>16</v>
      </c>
      <c r="AA14" s="741">
        <v>6.9699999999999998E-2</v>
      </c>
      <c r="AB14" s="740">
        <v>0</v>
      </c>
      <c r="AC14" s="740">
        <v>0</v>
      </c>
      <c r="AD14" s="740">
        <v>0</v>
      </c>
      <c r="AE14" s="740">
        <v>0</v>
      </c>
      <c r="AF14" s="741">
        <v>55</v>
      </c>
      <c r="AG14" s="741">
        <v>3.6040000000000001</v>
      </c>
      <c r="AH14" s="741">
        <v>50</v>
      </c>
      <c r="AI14" s="741">
        <v>3.484</v>
      </c>
      <c r="AJ14" s="741">
        <v>5</v>
      </c>
      <c r="AK14" s="741">
        <v>0.12</v>
      </c>
      <c r="AL14" s="494">
        <v>2020</v>
      </c>
      <c r="AM14" s="493">
        <v>2020</v>
      </c>
      <c r="AN14" s="650">
        <v>6</v>
      </c>
      <c r="AO14" s="650">
        <v>2.2160000000000002</v>
      </c>
      <c r="AP14" s="650">
        <v>1</v>
      </c>
      <c r="AQ14" s="650">
        <v>3.7999999999999999E-2</v>
      </c>
      <c r="AR14" s="650">
        <v>2</v>
      </c>
      <c r="AS14" s="650">
        <v>0.154</v>
      </c>
      <c r="AT14" s="650">
        <v>3</v>
      </c>
      <c r="AU14" s="650">
        <v>2.024</v>
      </c>
      <c r="AV14" s="650" t="s">
        <v>451</v>
      </c>
      <c r="AW14" s="356" t="s">
        <v>451</v>
      </c>
      <c r="AX14" s="356" t="s">
        <v>451</v>
      </c>
      <c r="AY14" s="356" t="s">
        <v>451</v>
      </c>
      <c r="AZ14" s="356" t="s">
        <v>451</v>
      </c>
      <c r="BA14" s="356" t="s">
        <v>451</v>
      </c>
      <c r="BB14" s="356" t="s">
        <v>451</v>
      </c>
      <c r="BC14" s="356" t="s">
        <v>451</v>
      </c>
      <c r="BD14" s="356"/>
      <c r="BE14" s="356"/>
      <c r="BF14" s="744">
        <v>2020</v>
      </c>
    </row>
    <row r="15" spans="1:59" s="328" customFormat="1" ht="45" customHeight="1">
      <c r="A15" s="493">
        <v>2021</v>
      </c>
      <c r="B15" s="733">
        <v>74</v>
      </c>
      <c r="C15" s="734">
        <v>9.8937340000000003</v>
      </c>
      <c r="D15" s="733">
        <v>1</v>
      </c>
      <c r="E15" s="734">
        <v>3.6046770000000001</v>
      </c>
      <c r="F15" s="733">
        <v>1</v>
      </c>
      <c r="G15" s="734">
        <v>3.6046770000000001</v>
      </c>
      <c r="H15" s="735">
        <v>0</v>
      </c>
      <c r="I15" s="736">
        <v>0</v>
      </c>
      <c r="J15" s="735">
        <v>0</v>
      </c>
      <c r="K15" s="736">
        <v>0</v>
      </c>
      <c r="L15" s="735">
        <v>0</v>
      </c>
      <c r="M15" s="736">
        <v>0</v>
      </c>
      <c r="N15" s="735">
        <v>0</v>
      </c>
      <c r="O15" s="736">
        <v>0</v>
      </c>
      <c r="P15" s="494">
        <v>2021</v>
      </c>
      <c r="Q15" s="493">
        <v>2021</v>
      </c>
      <c r="R15" s="735">
        <v>0</v>
      </c>
      <c r="S15" s="736">
        <v>0</v>
      </c>
      <c r="T15" s="735">
        <v>0</v>
      </c>
      <c r="U15" s="736">
        <v>0</v>
      </c>
      <c r="V15" s="735">
        <v>0</v>
      </c>
      <c r="W15" s="736">
        <v>0</v>
      </c>
      <c r="X15" s="737">
        <v>16</v>
      </c>
      <c r="Y15" s="738">
        <v>0.69678600000000002</v>
      </c>
      <c r="Z15" s="737">
        <v>16</v>
      </c>
      <c r="AA15" s="738">
        <v>0.69678600000000002</v>
      </c>
      <c r="AB15" s="735">
        <v>0</v>
      </c>
      <c r="AC15" s="736">
        <v>0</v>
      </c>
      <c r="AD15" s="735">
        <v>0</v>
      </c>
      <c r="AE15" s="736">
        <v>0</v>
      </c>
      <c r="AF15" s="737">
        <v>51</v>
      </c>
      <c r="AG15" s="738">
        <v>3.3760720000000002</v>
      </c>
      <c r="AH15" s="737">
        <v>46</v>
      </c>
      <c r="AI15" s="738">
        <v>3.2560899999999999</v>
      </c>
      <c r="AJ15" s="737">
        <v>5</v>
      </c>
      <c r="AK15" s="738">
        <v>0.11998200000000001</v>
      </c>
      <c r="AL15" s="494">
        <v>2021</v>
      </c>
      <c r="AM15" s="493">
        <v>2021</v>
      </c>
      <c r="AN15" s="737">
        <v>6</v>
      </c>
      <c r="AO15" s="738">
        <v>2.216199</v>
      </c>
      <c r="AP15" s="737">
        <v>1</v>
      </c>
      <c r="AQ15" s="738">
        <v>3.8321000000000001E-2</v>
      </c>
      <c r="AR15" s="737">
        <v>2</v>
      </c>
      <c r="AS15" s="738">
        <v>0.15387799999999999</v>
      </c>
      <c r="AT15" s="737">
        <v>3</v>
      </c>
      <c r="AU15" s="738">
        <v>2.024</v>
      </c>
      <c r="AV15" s="735">
        <v>0</v>
      </c>
      <c r="AW15" s="736">
        <v>0</v>
      </c>
      <c r="AX15" s="735">
        <v>0</v>
      </c>
      <c r="AY15" s="736">
        <v>0</v>
      </c>
      <c r="AZ15" s="735">
        <v>0</v>
      </c>
      <c r="BA15" s="736">
        <v>0</v>
      </c>
      <c r="BB15" s="735">
        <v>0</v>
      </c>
      <c r="BC15" s="736">
        <v>0</v>
      </c>
      <c r="BD15" s="736"/>
      <c r="BE15" s="736"/>
      <c r="BF15" s="744">
        <v>2021</v>
      </c>
    </row>
    <row r="16" spans="1:59" s="328" customFormat="1" ht="45" customHeight="1">
      <c r="A16" s="493">
        <v>2022</v>
      </c>
      <c r="B16" s="733">
        <v>74</v>
      </c>
      <c r="C16" s="734">
        <v>9.8937340000000003</v>
      </c>
      <c r="D16" s="733">
        <v>1</v>
      </c>
      <c r="E16" s="734">
        <v>3.6046770000000001</v>
      </c>
      <c r="F16" s="733">
        <v>1</v>
      </c>
      <c r="G16" s="734">
        <v>3.6046770000000001</v>
      </c>
      <c r="H16" s="735">
        <v>0</v>
      </c>
      <c r="I16" s="736">
        <v>0</v>
      </c>
      <c r="J16" s="735">
        <v>0</v>
      </c>
      <c r="K16" s="736">
        <v>0</v>
      </c>
      <c r="L16" s="735">
        <v>0</v>
      </c>
      <c r="M16" s="736">
        <v>0</v>
      </c>
      <c r="N16" s="735">
        <v>0</v>
      </c>
      <c r="O16" s="736">
        <v>0</v>
      </c>
      <c r="P16" s="494">
        <v>2022</v>
      </c>
      <c r="Q16" s="493">
        <v>2022</v>
      </c>
      <c r="R16" s="735">
        <v>0</v>
      </c>
      <c r="S16" s="736">
        <v>0</v>
      </c>
      <c r="T16" s="735">
        <v>0</v>
      </c>
      <c r="U16" s="736">
        <v>0</v>
      </c>
      <c r="V16" s="735">
        <v>0</v>
      </c>
      <c r="W16" s="736">
        <v>0</v>
      </c>
      <c r="X16" s="737">
        <v>16</v>
      </c>
      <c r="Y16" s="738">
        <v>0.69678599999999991</v>
      </c>
      <c r="Z16" s="737">
        <v>16</v>
      </c>
      <c r="AA16" s="738">
        <v>0.69678599999999991</v>
      </c>
      <c r="AB16" s="735">
        <v>0</v>
      </c>
      <c r="AC16" s="736">
        <v>0</v>
      </c>
      <c r="AD16" s="735">
        <v>0</v>
      </c>
      <c r="AE16" s="736">
        <v>0</v>
      </c>
      <c r="AF16" s="737">
        <v>51</v>
      </c>
      <c r="AG16" s="738">
        <v>3.3760720000000002</v>
      </c>
      <c r="AH16" s="737">
        <v>46</v>
      </c>
      <c r="AI16" s="738">
        <v>3.2560899999999999</v>
      </c>
      <c r="AJ16" s="737">
        <v>5</v>
      </c>
      <c r="AK16" s="738">
        <v>0.11998200000000001</v>
      </c>
      <c r="AL16" s="494">
        <v>2022</v>
      </c>
      <c r="AM16" s="493">
        <v>2022</v>
      </c>
      <c r="AN16" s="737">
        <v>6</v>
      </c>
      <c r="AO16" s="738">
        <v>2.216199</v>
      </c>
      <c r="AP16" s="737">
        <v>1</v>
      </c>
      <c r="AQ16" s="738">
        <v>3.8321000000000001E-2</v>
      </c>
      <c r="AR16" s="737">
        <v>2</v>
      </c>
      <c r="AS16" s="738">
        <v>0.15387799999999999</v>
      </c>
      <c r="AT16" s="737">
        <v>3</v>
      </c>
      <c r="AU16" s="738">
        <v>2.024</v>
      </c>
      <c r="AV16" s="735">
        <v>0</v>
      </c>
      <c r="AW16" s="736">
        <v>0</v>
      </c>
      <c r="AX16" s="735">
        <v>0</v>
      </c>
      <c r="AY16" s="736">
        <v>0</v>
      </c>
      <c r="AZ16" s="735">
        <v>0</v>
      </c>
      <c r="BA16" s="736">
        <v>0</v>
      </c>
      <c r="BB16" s="735">
        <v>0</v>
      </c>
      <c r="BC16" s="736">
        <v>0</v>
      </c>
      <c r="BD16" s="736"/>
      <c r="BE16" s="736"/>
      <c r="BF16" s="744">
        <v>2022</v>
      </c>
    </row>
    <row r="17" spans="1:58" s="749" customFormat="1" ht="45" customHeight="1">
      <c r="A17" s="745">
        <v>2023</v>
      </c>
      <c r="B17" s="750">
        <v>84</v>
      </c>
      <c r="C17" s="751">
        <v>10.795942</v>
      </c>
      <c r="D17" s="750">
        <v>1</v>
      </c>
      <c r="E17" s="751">
        <v>3.6046770000000001</v>
      </c>
      <c r="F17" s="750">
        <v>1</v>
      </c>
      <c r="G17" s="751">
        <v>3.6046770000000001</v>
      </c>
      <c r="H17" s="752">
        <v>0</v>
      </c>
      <c r="I17" s="753">
        <v>0</v>
      </c>
      <c r="J17" s="752">
        <v>0</v>
      </c>
      <c r="K17" s="753">
        <v>0</v>
      </c>
      <c r="L17" s="752">
        <v>0</v>
      </c>
      <c r="M17" s="753">
        <v>0</v>
      </c>
      <c r="N17" s="752">
        <v>0</v>
      </c>
      <c r="O17" s="753">
        <v>0</v>
      </c>
      <c r="P17" s="695">
        <v>2023</v>
      </c>
      <c r="Q17" s="745">
        <v>2023</v>
      </c>
      <c r="R17" s="752">
        <v>0</v>
      </c>
      <c r="S17" s="753">
        <v>0</v>
      </c>
      <c r="T17" s="752">
        <v>0</v>
      </c>
      <c r="U17" s="753">
        <v>0</v>
      </c>
      <c r="V17" s="752">
        <v>0</v>
      </c>
      <c r="W17" s="753">
        <v>0</v>
      </c>
      <c r="X17" s="754">
        <v>16</v>
      </c>
      <c r="Y17" s="755">
        <v>0.69678600000000002</v>
      </c>
      <c r="Z17" s="754">
        <v>16</v>
      </c>
      <c r="AA17" s="755">
        <v>0.69678600000000002</v>
      </c>
      <c r="AB17" s="752">
        <v>0</v>
      </c>
      <c r="AC17" s="753">
        <v>0</v>
      </c>
      <c r="AD17" s="752">
        <v>0</v>
      </c>
      <c r="AE17" s="753">
        <v>0</v>
      </c>
      <c r="AF17" s="754">
        <v>60</v>
      </c>
      <c r="AG17" s="755">
        <v>4.2782799999999996</v>
      </c>
      <c r="AH17" s="754">
        <v>55</v>
      </c>
      <c r="AI17" s="755">
        <v>4.1582980000000003</v>
      </c>
      <c r="AJ17" s="754">
        <v>5</v>
      </c>
      <c r="AK17" s="755">
        <v>0.11998200000000001</v>
      </c>
      <c r="AL17" s="695">
        <v>2023</v>
      </c>
      <c r="AM17" s="745">
        <v>2023</v>
      </c>
      <c r="AN17" s="754">
        <v>7</v>
      </c>
      <c r="AO17" s="755">
        <v>2.216199</v>
      </c>
      <c r="AP17" s="754">
        <v>1</v>
      </c>
      <c r="AQ17" s="755">
        <v>3.8321000000000001E-2</v>
      </c>
      <c r="AR17" s="754">
        <v>3</v>
      </c>
      <c r="AS17" s="755">
        <v>0.15387799999999999</v>
      </c>
      <c r="AT17" s="754">
        <v>3</v>
      </c>
      <c r="AU17" s="755">
        <v>2.024</v>
      </c>
      <c r="AV17" s="752">
        <v>0</v>
      </c>
      <c r="AW17" s="753">
        <v>0</v>
      </c>
      <c r="AX17" s="752">
        <v>0</v>
      </c>
      <c r="AY17" s="753">
        <v>0</v>
      </c>
      <c r="AZ17" s="752">
        <v>0</v>
      </c>
      <c r="BA17" s="753">
        <v>0</v>
      </c>
      <c r="BB17" s="752">
        <v>0</v>
      </c>
      <c r="BC17" s="753">
        <v>0</v>
      </c>
      <c r="BD17" s="753">
        <v>0</v>
      </c>
      <c r="BE17" s="753">
        <v>0</v>
      </c>
      <c r="BF17" s="748">
        <v>2023</v>
      </c>
    </row>
    <row r="18" spans="1:58" s="778" customFormat="1" ht="14.25" customHeight="1">
      <c r="A18" s="779" t="s">
        <v>790</v>
      </c>
      <c r="B18" s="771"/>
      <c r="C18" s="772"/>
      <c r="D18" s="771"/>
      <c r="E18" s="772"/>
      <c r="F18" s="771"/>
      <c r="G18" s="772"/>
      <c r="H18" s="773"/>
      <c r="I18" s="774"/>
      <c r="J18" s="773"/>
      <c r="K18" s="774"/>
      <c r="L18" s="773"/>
      <c r="M18" s="774"/>
      <c r="N18" s="773"/>
      <c r="O18" s="774"/>
      <c r="P18" s="777"/>
      <c r="Q18" s="777"/>
      <c r="R18" s="773"/>
      <c r="S18" s="774"/>
      <c r="T18" s="773"/>
      <c r="U18" s="774"/>
      <c r="V18" s="773"/>
      <c r="W18" s="774"/>
      <c r="X18" s="775"/>
      <c r="Y18" s="776"/>
      <c r="Z18" s="775"/>
      <c r="AA18" s="776"/>
      <c r="AB18" s="773"/>
      <c r="AC18" s="774"/>
      <c r="AD18" s="773"/>
      <c r="AE18" s="774"/>
      <c r="AF18" s="775"/>
      <c r="AG18" s="776"/>
      <c r="AH18" s="775"/>
      <c r="AI18" s="776"/>
      <c r="AJ18" s="775"/>
      <c r="AK18" s="776"/>
      <c r="AL18" s="777"/>
      <c r="AM18" s="777"/>
      <c r="AN18" s="775"/>
      <c r="AO18" s="776"/>
      <c r="AP18" s="775"/>
      <c r="AQ18" s="776"/>
      <c r="AR18" s="775"/>
      <c r="AS18" s="776"/>
      <c r="AT18" s="775"/>
      <c r="AU18" s="776"/>
      <c r="AV18" s="773"/>
      <c r="AW18" s="774"/>
      <c r="AX18" s="773"/>
      <c r="AY18" s="774"/>
      <c r="AZ18" s="773"/>
      <c r="BA18" s="774"/>
      <c r="BB18" s="773"/>
      <c r="BC18" s="774"/>
      <c r="BD18" s="774"/>
      <c r="BE18" s="774"/>
      <c r="BF18" s="777"/>
    </row>
    <row r="19" spans="1:58" s="778" customFormat="1" ht="14.25" customHeight="1">
      <c r="A19" s="999" t="s">
        <v>791</v>
      </c>
      <c r="B19" s="999"/>
      <c r="C19" s="999"/>
      <c r="D19" s="999"/>
      <c r="E19" s="999"/>
      <c r="F19" s="999"/>
      <c r="G19" s="999"/>
      <c r="H19" s="999"/>
      <c r="I19" s="999"/>
      <c r="J19" s="999"/>
      <c r="K19" s="999"/>
      <c r="L19" s="999"/>
      <c r="M19" s="999"/>
      <c r="N19" s="773"/>
      <c r="O19" s="774"/>
      <c r="P19" s="777"/>
      <c r="Q19" s="777"/>
      <c r="R19" s="773"/>
      <c r="S19" s="774"/>
      <c r="T19" s="773"/>
      <c r="U19" s="774"/>
      <c r="V19" s="773"/>
      <c r="W19" s="774"/>
      <c r="X19" s="775"/>
      <c r="Y19" s="776"/>
      <c r="Z19" s="775"/>
      <c r="AA19" s="776"/>
      <c r="AB19" s="773"/>
      <c r="AC19" s="774"/>
      <c r="AD19" s="773"/>
      <c r="AE19" s="774"/>
      <c r="AF19" s="775"/>
      <c r="AG19" s="776"/>
      <c r="AH19" s="775"/>
      <c r="AI19" s="776"/>
      <c r="AJ19" s="775"/>
      <c r="AK19" s="776"/>
      <c r="AL19" s="777"/>
      <c r="AM19" s="777"/>
      <c r="AN19" s="775"/>
      <c r="AO19" s="776"/>
      <c r="AP19" s="775"/>
      <c r="AQ19" s="776"/>
      <c r="AR19" s="775"/>
      <c r="AS19" s="776"/>
      <c r="AT19" s="775"/>
      <c r="AU19" s="776"/>
      <c r="AV19" s="773"/>
      <c r="AW19" s="774"/>
      <c r="AX19" s="773"/>
      <c r="AY19" s="774"/>
      <c r="AZ19" s="773"/>
      <c r="BA19" s="774"/>
      <c r="BB19" s="773"/>
      <c r="BC19" s="774"/>
      <c r="BD19" s="774"/>
      <c r="BE19" s="774"/>
      <c r="BF19" s="777"/>
    </row>
    <row r="20" spans="1:58" s="363" customFormat="1" ht="12" customHeight="1">
      <c r="A20" s="153" t="s">
        <v>621</v>
      </c>
      <c r="B20" s="359"/>
      <c r="C20" s="359"/>
      <c r="D20" s="359"/>
      <c r="E20" s="359"/>
      <c r="F20" s="360"/>
      <c r="G20" s="360"/>
      <c r="H20" s="360"/>
      <c r="I20" s="360"/>
      <c r="J20" s="360"/>
      <c r="K20" s="360"/>
      <c r="L20" s="362"/>
      <c r="M20" s="362"/>
      <c r="N20" s="360"/>
      <c r="O20" s="360"/>
      <c r="P20" s="152" t="s">
        <v>375</v>
      </c>
      <c r="Q20" s="992" t="s">
        <v>621</v>
      </c>
      <c r="R20" s="992"/>
      <c r="S20" s="992"/>
      <c r="T20" s="992"/>
      <c r="U20" s="992"/>
      <c r="V20" s="992"/>
      <c r="W20" s="992"/>
      <c r="X20" s="992"/>
      <c r="Y20" s="992"/>
      <c r="Z20" s="992"/>
      <c r="AA20" s="992"/>
      <c r="AB20" s="360"/>
      <c r="AC20" s="360"/>
      <c r="AD20" s="360"/>
      <c r="AE20" s="360"/>
      <c r="AF20" s="359"/>
      <c r="AG20" s="359"/>
      <c r="AH20" s="361"/>
      <c r="AI20" s="153"/>
      <c r="AJ20" s="360"/>
      <c r="AK20" s="360"/>
      <c r="AL20" s="152" t="s">
        <v>375</v>
      </c>
      <c r="AM20" s="360" t="s">
        <v>622</v>
      </c>
      <c r="AN20" s="359"/>
      <c r="AO20" s="359"/>
      <c r="AP20" s="361"/>
      <c r="AQ20" s="153"/>
      <c r="AR20" s="360"/>
      <c r="AS20" s="360"/>
      <c r="AT20" s="360"/>
      <c r="AU20" s="360"/>
      <c r="AV20" s="360"/>
      <c r="AW20" s="360"/>
      <c r="AX20" s="360"/>
      <c r="AY20" s="360"/>
      <c r="AZ20" s="360"/>
      <c r="BA20" s="360"/>
      <c r="BB20" s="360"/>
      <c r="BC20" s="360"/>
      <c r="BD20" s="360"/>
      <c r="BE20" s="360"/>
      <c r="BF20" s="152" t="s">
        <v>375</v>
      </c>
    </row>
    <row r="21" spans="1:58">
      <c r="A21" s="153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</row>
    <row r="22" spans="1:58">
      <c r="B22" s="218"/>
      <c r="C22" s="218"/>
    </row>
  </sheetData>
  <mergeCells count="8">
    <mergeCell ref="Q20:AA20"/>
    <mergeCell ref="L4:M4"/>
    <mergeCell ref="AM2:AW2"/>
    <mergeCell ref="BB4:BC4"/>
    <mergeCell ref="BD4:BE6"/>
    <mergeCell ref="A19:M19"/>
    <mergeCell ref="R4:W4"/>
    <mergeCell ref="BB5:BC5"/>
  </mergeCells>
  <phoneticPr fontId="6" type="noConversion"/>
  <printOptions gridLines="1" gridLinesSet="0"/>
  <pageMargins left="0.78740157480314965" right="0.78740157480314965" top="0.78740157480314965" bottom="0.78740157480314965" header="0" footer="0"/>
  <pageSetup paperSize="9" scale="50" pageOrder="overThenDown" orientation="portrait" blackAndWhite="1" r:id="rId1"/>
  <headerFooter alignWithMargins="0"/>
  <colBreaks count="2" manualBreakCount="2">
    <brk id="16" max="47" man="1"/>
    <brk id="38" max="47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view="pageBreakPreview" workbookViewId="0">
      <pane xSplit="1" ySplit="6" topLeftCell="B9" activePane="bottomRight" state="frozen"/>
      <selection activeCell="AJ10" sqref="AJ10"/>
      <selection pane="topRight" activeCell="AJ10" sqref="AJ10"/>
      <selection pane="bottomLeft" activeCell="AJ10" sqref="AJ10"/>
      <selection pane="bottomRight" activeCell="G17" sqref="G17"/>
    </sheetView>
  </sheetViews>
  <sheetFormatPr defaultRowHeight="17.25"/>
  <cols>
    <col min="1" max="1" width="11.875" style="154" customWidth="1"/>
    <col min="2" max="12" width="10.875" style="154" customWidth="1"/>
    <col min="13" max="13" width="12.125" style="154" customWidth="1"/>
    <col min="14" max="14" width="9.75" style="154" customWidth="1"/>
    <col min="15" max="15" width="9.25" style="154" customWidth="1"/>
    <col min="16" max="16" width="13.5" style="154" customWidth="1"/>
    <col min="17" max="17" width="11.125" style="154" customWidth="1"/>
    <col min="18" max="18" width="11.25" style="154" customWidth="1"/>
    <col min="19" max="20" width="11.5" style="154" customWidth="1"/>
    <col min="21" max="21" width="12.375" style="154" customWidth="1"/>
    <col min="22" max="22" width="13.375" style="154" customWidth="1"/>
    <col min="23" max="23" width="19.875" style="154" customWidth="1"/>
    <col min="24" max="24" width="9" style="154"/>
    <col min="25" max="25" width="10.5" style="154" customWidth="1"/>
    <col min="26" max="16384" width="9" style="154"/>
  </cols>
  <sheetData>
    <row r="1" spans="1:25" s="204" customFormat="1" ht="24.95" customHeight="1">
      <c r="A1" s="916" t="s">
        <v>765</v>
      </c>
      <c r="B1" s="916"/>
      <c r="C1" s="916"/>
      <c r="D1" s="916"/>
      <c r="E1" s="916"/>
      <c r="F1" s="916"/>
      <c r="G1" s="916"/>
      <c r="H1" s="916" t="s">
        <v>131</v>
      </c>
      <c r="I1" s="916"/>
      <c r="J1" s="916"/>
      <c r="K1" s="916"/>
      <c r="L1" s="916"/>
      <c r="M1" s="916"/>
      <c r="N1" s="916" t="s">
        <v>766</v>
      </c>
      <c r="O1" s="916"/>
      <c r="P1" s="916"/>
      <c r="Q1" s="916"/>
      <c r="R1" s="916"/>
      <c r="S1" s="916"/>
      <c r="T1" s="916" t="s">
        <v>348</v>
      </c>
      <c r="U1" s="916"/>
      <c r="V1" s="916"/>
      <c r="W1" s="916"/>
      <c r="X1" s="916"/>
      <c r="Y1" s="916"/>
    </row>
    <row r="2" spans="1:25" s="153" customFormat="1" ht="27" customHeight="1" thickBot="1">
      <c r="A2" s="820" t="s">
        <v>749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821" t="s">
        <v>750</v>
      </c>
      <c r="N2" s="820" t="s">
        <v>749</v>
      </c>
      <c r="O2" s="134"/>
      <c r="P2" s="134"/>
      <c r="Q2" s="134"/>
      <c r="R2" s="366"/>
      <c r="S2" s="134"/>
      <c r="T2" s="134"/>
      <c r="U2" s="134"/>
      <c r="V2" s="134"/>
      <c r="W2" s="134"/>
      <c r="X2" s="134"/>
      <c r="Y2" s="821" t="s">
        <v>750</v>
      </c>
    </row>
    <row r="3" spans="1:25" s="153" customFormat="1" ht="25.5" customHeight="1" thickTop="1">
      <c r="A3" s="880" t="s">
        <v>224</v>
      </c>
      <c r="B3" s="145" t="s">
        <v>161</v>
      </c>
      <c r="C3" s="367"/>
      <c r="D3" s="368"/>
      <c r="E3" s="368"/>
      <c r="F3" s="368"/>
      <c r="G3" s="369" t="s">
        <v>162</v>
      </c>
      <c r="H3" s="367"/>
      <c r="I3" s="367"/>
      <c r="J3" s="367"/>
      <c r="K3" s="367"/>
      <c r="L3" s="367"/>
      <c r="M3" s="933" t="s">
        <v>130</v>
      </c>
      <c r="N3" s="880" t="s">
        <v>224</v>
      </c>
      <c r="O3" s="1003" t="s">
        <v>366</v>
      </c>
      <c r="P3" s="1004"/>
      <c r="Q3" s="1004"/>
      <c r="R3" s="1004"/>
      <c r="S3" s="1004"/>
      <c r="T3" s="1004"/>
      <c r="U3" s="1004"/>
      <c r="V3" s="1004"/>
      <c r="W3" s="1004"/>
      <c r="X3" s="1005"/>
      <c r="Y3" s="933" t="s">
        <v>130</v>
      </c>
    </row>
    <row r="4" spans="1:25" s="153" customFormat="1" ht="30" customHeight="1">
      <c r="A4" s="881"/>
      <c r="B4" s="142" t="s">
        <v>225</v>
      </c>
      <c r="C4" s="206" t="s">
        <v>50</v>
      </c>
      <c r="D4" s="1010" t="s">
        <v>371</v>
      </c>
      <c r="E4" s="1011"/>
      <c r="F4" s="1012"/>
      <c r="G4" s="139"/>
      <c r="H4" s="141" t="s">
        <v>51</v>
      </c>
      <c r="I4" s="141" t="s">
        <v>52</v>
      </c>
      <c r="J4" s="141" t="s">
        <v>47</v>
      </c>
      <c r="K4" s="141" t="s">
        <v>48</v>
      </c>
      <c r="L4" s="140" t="s">
        <v>729</v>
      </c>
      <c r="M4" s="934"/>
      <c r="N4" s="881"/>
      <c r="O4" s="1006"/>
      <c r="P4" s="370" t="s">
        <v>301</v>
      </c>
      <c r="Q4" s="371" t="s">
        <v>300</v>
      </c>
      <c r="R4" s="371" t="s">
        <v>226</v>
      </c>
      <c r="S4" s="371" t="s">
        <v>308</v>
      </c>
      <c r="T4" s="372" t="s">
        <v>227</v>
      </c>
      <c r="U4" s="371" t="s">
        <v>228</v>
      </c>
      <c r="V4" s="371" t="s">
        <v>309</v>
      </c>
      <c r="W4" s="371" t="s">
        <v>365</v>
      </c>
      <c r="X4" s="371" t="s">
        <v>730</v>
      </c>
      <c r="Y4" s="934"/>
    </row>
    <row r="5" spans="1:25" s="153" customFormat="1" ht="24" customHeight="1">
      <c r="A5" s="881"/>
      <c r="B5" s="373" t="s">
        <v>229</v>
      </c>
      <c r="C5" s="144"/>
      <c r="D5" s="143"/>
      <c r="E5" s="140" t="s">
        <v>368</v>
      </c>
      <c r="F5" s="141" t="s">
        <v>369</v>
      </c>
      <c r="G5" s="143" t="s">
        <v>370</v>
      </c>
      <c r="H5" s="142" t="s">
        <v>230</v>
      </c>
      <c r="I5" s="142" t="s">
        <v>231</v>
      </c>
      <c r="J5" s="142" t="s">
        <v>232</v>
      </c>
      <c r="K5" s="142" t="s">
        <v>233</v>
      </c>
      <c r="L5" s="144"/>
      <c r="M5" s="934"/>
      <c r="N5" s="881"/>
      <c r="O5" s="1006"/>
      <c r="P5" s="1008" t="s">
        <v>302</v>
      </c>
      <c r="Q5" s="1006" t="s">
        <v>234</v>
      </c>
      <c r="R5" s="1006" t="s">
        <v>235</v>
      </c>
      <c r="S5" s="1006" t="s">
        <v>236</v>
      </c>
      <c r="T5" s="1013" t="s">
        <v>237</v>
      </c>
      <c r="U5" s="1006" t="s">
        <v>238</v>
      </c>
      <c r="V5" s="1006" t="s">
        <v>239</v>
      </c>
      <c r="W5" s="1006" t="s">
        <v>240</v>
      </c>
      <c r="X5" s="139"/>
      <c r="Y5" s="934"/>
    </row>
    <row r="6" spans="1:25" s="153" customFormat="1" ht="27.75" customHeight="1">
      <c r="A6" s="882"/>
      <c r="B6" s="374" t="s">
        <v>241</v>
      </c>
      <c r="C6" s="375" t="s">
        <v>242</v>
      </c>
      <c r="D6" s="146"/>
      <c r="E6" s="146" t="s">
        <v>53</v>
      </c>
      <c r="F6" s="146" t="s">
        <v>53</v>
      </c>
      <c r="G6" s="147"/>
      <c r="H6" s="146" t="s">
        <v>243</v>
      </c>
      <c r="I6" s="146" t="s">
        <v>244</v>
      </c>
      <c r="J6" s="146" t="s">
        <v>245</v>
      </c>
      <c r="K6" s="146" t="s">
        <v>245</v>
      </c>
      <c r="L6" s="145" t="s">
        <v>6</v>
      </c>
      <c r="M6" s="935"/>
      <c r="N6" s="882"/>
      <c r="O6" s="1007"/>
      <c r="P6" s="1009"/>
      <c r="Q6" s="1007"/>
      <c r="R6" s="1007"/>
      <c r="S6" s="1007"/>
      <c r="T6" s="1014"/>
      <c r="U6" s="1007"/>
      <c r="V6" s="1007"/>
      <c r="W6" s="1007"/>
      <c r="X6" s="147" t="s">
        <v>76</v>
      </c>
      <c r="Y6" s="935"/>
    </row>
    <row r="7" spans="1:25" s="153" customFormat="1" ht="43.9" customHeight="1">
      <c r="A7" s="382">
        <v>2014</v>
      </c>
      <c r="B7" s="385">
        <v>4</v>
      </c>
      <c r="C7" s="376">
        <v>1315</v>
      </c>
      <c r="D7" s="376">
        <f>SUM(E7:F7)</f>
        <v>4708</v>
      </c>
      <c r="E7" s="148">
        <v>2453</v>
      </c>
      <c r="F7" s="148">
        <v>2255</v>
      </c>
      <c r="G7" s="285">
        <f>SUM(H7:L7)</f>
        <v>77.16</v>
      </c>
      <c r="H7" s="377">
        <v>0.45</v>
      </c>
      <c r="I7" s="378">
        <v>28.92</v>
      </c>
      <c r="J7" s="379">
        <v>4.6100000000000003</v>
      </c>
      <c r="K7" s="379">
        <v>6.04</v>
      </c>
      <c r="L7" s="379">
        <v>37.14</v>
      </c>
      <c r="M7" s="383">
        <v>2014</v>
      </c>
      <c r="N7" s="382">
        <v>2014</v>
      </c>
      <c r="O7" s="148">
        <f>SUM(P7:X7)</f>
        <v>3310</v>
      </c>
      <c r="P7" s="376">
        <v>5</v>
      </c>
      <c r="Q7" s="376">
        <v>1691</v>
      </c>
      <c r="R7" s="376">
        <v>1110</v>
      </c>
      <c r="S7" s="376">
        <v>20</v>
      </c>
      <c r="T7" s="376">
        <v>6</v>
      </c>
      <c r="U7" s="376">
        <v>37</v>
      </c>
      <c r="V7" s="376">
        <v>16</v>
      </c>
      <c r="W7" s="380">
        <v>15</v>
      </c>
      <c r="X7" s="381">
        <v>410</v>
      </c>
      <c r="Y7" s="384">
        <v>2014</v>
      </c>
    </row>
    <row r="8" spans="1:25" s="153" customFormat="1" ht="43.9" customHeight="1">
      <c r="A8" s="382">
        <v>2015</v>
      </c>
      <c r="B8" s="385">
        <v>4</v>
      </c>
      <c r="C8" s="376">
        <v>1275</v>
      </c>
      <c r="D8" s="376">
        <f>SUM(E8:F8)</f>
        <v>4562</v>
      </c>
      <c r="E8" s="148">
        <v>2379</v>
      </c>
      <c r="F8" s="148">
        <v>2183</v>
      </c>
      <c r="G8" s="285">
        <f>SUM(H8:L8)</f>
        <v>77.16</v>
      </c>
      <c r="H8" s="377">
        <v>0.45</v>
      </c>
      <c r="I8" s="378">
        <v>28.92</v>
      </c>
      <c r="J8" s="379">
        <v>4.6100000000000003</v>
      </c>
      <c r="K8" s="379">
        <v>6.04</v>
      </c>
      <c r="L8" s="379">
        <v>37.14</v>
      </c>
      <c r="M8" s="383">
        <v>2015</v>
      </c>
      <c r="N8" s="382">
        <v>2015</v>
      </c>
      <c r="O8" s="148">
        <f>SUM(P8:X8)</f>
        <v>3357</v>
      </c>
      <c r="P8" s="376">
        <v>7</v>
      </c>
      <c r="Q8" s="376">
        <v>1702</v>
      </c>
      <c r="R8" s="376">
        <v>1115</v>
      </c>
      <c r="S8" s="376">
        <v>19</v>
      </c>
      <c r="T8" s="376">
        <v>14</v>
      </c>
      <c r="U8" s="376">
        <v>37</v>
      </c>
      <c r="V8" s="376">
        <v>21</v>
      </c>
      <c r="W8" s="380">
        <v>15</v>
      </c>
      <c r="X8" s="381">
        <v>427</v>
      </c>
      <c r="Y8" s="384">
        <v>2015</v>
      </c>
    </row>
    <row r="9" spans="1:25" s="153" customFormat="1" ht="43.9" customHeight="1">
      <c r="A9" s="382">
        <v>2016</v>
      </c>
      <c r="B9" s="385">
        <v>4</v>
      </c>
      <c r="C9" s="376">
        <v>1195</v>
      </c>
      <c r="D9" s="376">
        <f>SUM(E9:F9)</f>
        <v>4362</v>
      </c>
      <c r="E9" s="148">
        <v>2279</v>
      </c>
      <c r="F9" s="148">
        <v>2083</v>
      </c>
      <c r="G9" s="285">
        <f>SUM(H9:L9)</f>
        <v>75.16</v>
      </c>
      <c r="H9" s="377">
        <v>0.45</v>
      </c>
      <c r="I9" s="378">
        <v>28.92</v>
      </c>
      <c r="J9" s="379">
        <v>4.6100000000000003</v>
      </c>
      <c r="K9" s="379">
        <v>6.04</v>
      </c>
      <c r="L9" s="379">
        <v>35.14</v>
      </c>
      <c r="M9" s="383">
        <v>2016</v>
      </c>
      <c r="N9" s="382">
        <v>2016</v>
      </c>
      <c r="O9" s="148">
        <f>SUM(P9:X9)</f>
        <v>3474</v>
      </c>
      <c r="P9" s="376">
        <v>7</v>
      </c>
      <c r="Q9" s="376">
        <v>1763</v>
      </c>
      <c r="R9" s="376">
        <v>1143</v>
      </c>
      <c r="S9" s="376">
        <v>19</v>
      </c>
      <c r="T9" s="376">
        <v>28</v>
      </c>
      <c r="U9" s="376">
        <v>38</v>
      </c>
      <c r="V9" s="376">
        <v>26</v>
      </c>
      <c r="W9" s="380">
        <v>15</v>
      </c>
      <c r="X9" s="381">
        <v>435</v>
      </c>
      <c r="Y9" s="384">
        <v>2016</v>
      </c>
    </row>
    <row r="10" spans="1:25" s="153" customFormat="1" ht="43.9" customHeight="1">
      <c r="A10" s="382">
        <v>2017</v>
      </c>
      <c r="B10" s="385">
        <v>4</v>
      </c>
      <c r="C10" s="376">
        <v>1177</v>
      </c>
      <c r="D10" s="376">
        <v>4339</v>
      </c>
      <c r="E10" s="376">
        <v>2260</v>
      </c>
      <c r="F10" s="376">
        <v>2079</v>
      </c>
      <c r="G10" s="378">
        <v>76.47</v>
      </c>
      <c r="H10" s="377">
        <v>0.45</v>
      </c>
      <c r="I10" s="378">
        <v>28.92</v>
      </c>
      <c r="J10" s="379">
        <v>5.89</v>
      </c>
      <c r="K10" s="379">
        <v>6.07</v>
      </c>
      <c r="L10" s="379">
        <v>35.14</v>
      </c>
      <c r="M10" s="383">
        <v>2017</v>
      </c>
      <c r="N10" s="382">
        <v>2017</v>
      </c>
      <c r="O10" s="385">
        <v>3485</v>
      </c>
      <c r="P10" s="376">
        <v>7</v>
      </c>
      <c r="Q10" s="376">
        <v>1763</v>
      </c>
      <c r="R10" s="376">
        <v>1143</v>
      </c>
      <c r="S10" s="376">
        <v>19</v>
      </c>
      <c r="T10" s="376">
        <v>39</v>
      </c>
      <c r="U10" s="376">
        <v>38</v>
      </c>
      <c r="V10" s="376">
        <v>26</v>
      </c>
      <c r="W10" s="380">
        <v>15</v>
      </c>
      <c r="X10" s="381">
        <v>435</v>
      </c>
      <c r="Y10" s="384">
        <v>2017</v>
      </c>
    </row>
    <row r="11" spans="1:25" s="234" customFormat="1" ht="43.9" customHeight="1">
      <c r="A11" s="382">
        <v>2018</v>
      </c>
      <c r="B11" s="385">
        <v>4</v>
      </c>
      <c r="C11" s="376">
        <v>1169</v>
      </c>
      <c r="D11" s="376">
        <v>4319</v>
      </c>
      <c r="E11" s="376">
        <v>2249</v>
      </c>
      <c r="F11" s="376">
        <v>2070</v>
      </c>
      <c r="G11" s="378">
        <v>76.47</v>
      </c>
      <c r="H11" s="566">
        <v>0.45</v>
      </c>
      <c r="I11" s="566">
        <v>28.91</v>
      </c>
      <c r="J11" s="566">
        <v>5.97</v>
      </c>
      <c r="K11" s="566">
        <v>5.99</v>
      </c>
      <c r="L11" s="567">
        <v>35.15</v>
      </c>
      <c r="M11" s="568">
        <v>2018</v>
      </c>
      <c r="N11" s="568">
        <v>2018</v>
      </c>
      <c r="O11" s="385">
        <v>3496</v>
      </c>
      <c r="P11" s="569">
        <v>7</v>
      </c>
      <c r="Q11" s="569">
        <v>1771</v>
      </c>
      <c r="R11" s="569">
        <v>1145</v>
      </c>
      <c r="S11" s="569">
        <v>19</v>
      </c>
      <c r="T11" s="569">
        <v>40</v>
      </c>
      <c r="U11" s="569">
        <v>38</v>
      </c>
      <c r="V11" s="569">
        <v>26</v>
      </c>
      <c r="W11" s="569">
        <v>15</v>
      </c>
      <c r="X11" s="570">
        <v>435</v>
      </c>
      <c r="Y11" s="383">
        <v>2018</v>
      </c>
    </row>
    <row r="12" spans="1:25" s="234" customFormat="1" ht="43.9" customHeight="1">
      <c r="A12" s="382">
        <v>2019</v>
      </c>
      <c r="B12" s="561">
        <v>4</v>
      </c>
      <c r="C12" s="562">
        <v>1166</v>
      </c>
      <c r="D12" s="562">
        <f>E12+F12</f>
        <v>4310</v>
      </c>
      <c r="E12" s="562">
        <v>2245</v>
      </c>
      <c r="F12" s="562">
        <v>2065</v>
      </c>
      <c r="G12" s="563">
        <f>SUM(H12:L12)</f>
        <v>76.47</v>
      </c>
      <c r="H12" s="563">
        <v>0.45</v>
      </c>
      <c r="I12" s="563">
        <v>28.92</v>
      </c>
      <c r="J12" s="563">
        <v>6.0100000000000007</v>
      </c>
      <c r="K12" s="563">
        <v>5.9499999999999993</v>
      </c>
      <c r="L12" s="563">
        <v>35.14</v>
      </c>
      <c r="M12" s="568">
        <v>2019</v>
      </c>
      <c r="N12" s="568">
        <v>2019</v>
      </c>
      <c r="O12" s="564">
        <f>SUM(P12:X12)</f>
        <v>3540</v>
      </c>
      <c r="P12" s="565">
        <v>7</v>
      </c>
      <c r="Q12" s="565">
        <v>1786</v>
      </c>
      <c r="R12" s="565">
        <v>1158</v>
      </c>
      <c r="S12" s="565">
        <v>19</v>
      </c>
      <c r="T12" s="565">
        <v>44</v>
      </c>
      <c r="U12" s="565">
        <v>39</v>
      </c>
      <c r="V12" s="565">
        <v>33</v>
      </c>
      <c r="W12" s="565">
        <v>15</v>
      </c>
      <c r="X12" s="565">
        <v>439</v>
      </c>
      <c r="Y12" s="383">
        <v>2019</v>
      </c>
    </row>
    <row r="13" spans="1:25" s="153" customFormat="1" ht="43.9" customHeight="1">
      <c r="A13" s="384">
        <v>2020</v>
      </c>
      <c r="B13" s="561">
        <v>4</v>
      </c>
      <c r="C13" s="562">
        <v>1166</v>
      </c>
      <c r="D13" s="562">
        <v>4301</v>
      </c>
      <c r="E13" s="562">
        <v>2242</v>
      </c>
      <c r="F13" s="562">
        <v>2059</v>
      </c>
      <c r="G13" s="563">
        <v>76.47</v>
      </c>
      <c r="H13" s="563">
        <v>0.44</v>
      </c>
      <c r="I13" s="563">
        <v>28.75</v>
      </c>
      <c r="J13" s="563">
        <v>4.4800000000000004</v>
      </c>
      <c r="K13" s="563">
        <v>5.86</v>
      </c>
      <c r="L13" s="563">
        <v>36.94</v>
      </c>
      <c r="M13" s="383">
        <v>2020</v>
      </c>
      <c r="N13" s="382">
        <v>2020</v>
      </c>
      <c r="O13" s="564">
        <v>3611</v>
      </c>
      <c r="P13" s="565">
        <v>7</v>
      </c>
      <c r="Q13" s="565">
        <v>1834</v>
      </c>
      <c r="R13" s="565">
        <v>1169</v>
      </c>
      <c r="S13" s="565">
        <v>19</v>
      </c>
      <c r="T13" s="565">
        <v>45</v>
      </c>
      <c r="U13" s="565">
        <v>39</v>
      </c>
      <c r="V13" s="565">
        <v>41</v>
      </c>
      <c r="W13" s="565">
        <v>15</v>
      </c>
      <c r="X13" s="565">
        <v>442</v>
      </c>
      <c r="Y13" s="383">
        <v>2020</v>
      </c>
    </row>
    <row r="14" spans="1:25" s="153" customFormat="1" ht="43.9" customHeight="1">
      <c r="A14" s="384">
        <v>2021</v>
      </c>
      <c r="B14" s="737">
        <v>4</v>
      </c>
      <c r="C14" s="737">
        <v>1395</v>
      </c>
      <c r="D14" s="737">
        <f>SUM(E14:F14)</f>
        <v>2602</v>
      </c>
      <c r="E14" s="737">
        <v>1502</v>
      </c>
      <c r="F14" s="737">
        <v>1100</v>
      </c>
      <c r="G14" s="738">
        <f>SUM(H14:L14)</f>
        <v>76.25</v>
      </c>
      <c r="H14" s="738">
        <v>0.44</v>
      </c>
      <c r="I14" s="738">
        <v>28.75</v>
      </c>
      <c r="J14" s="738">
        <v>4.37</v>
      </c>
      <c r="K14" s="738">
        <v>5.75</v>
      </c>
      <c r="L14" s="738">
        <v>36.94</v>
      </c>
      <c r="M14" s="383">
        <v>2021</v>
      </c>
      <c r="N14" s="382">
        <v>2021</v>
      </c>
      <c r="O14" s="780">
        <f>SUM(P14:X14)</f>
        <v>4307</v>
      </c>
      <c r="P14" s="737">
        <v>7</v>
      </c>
      <c r="Q14" s="737">
        <v>1936</v>
      </c>
      <c r="R14" s="737">
        <v>1277</v>
      </c>
      <c r="S14" s="737">
        <v>21</v>
      </c>
      <c r="T14" s="737">
        <v>67</v>
      </c>
      <c r="U14" s="737">
        <v>39</v>
      </c>
      <c r="V14" s="737">
        <v>350</v>
      </c>
      <c r="W14" s="737">
        <v>15</v>
      </c>
      <c r="X14" s="737">
        <v>595</v>
      </c>
      <c r="Y14" s="383">
        <v>2021</v>
      </c>
    </row>
    <row r="15" spans="1:25" s="153" customFormat="1" ht="43.9" customHeight="1">
      <c r="A15" s="384">
        <v>2022</v>
      </c>
      <c r="B15" s="737">
        <v>4</v>
      </c>
      <c r="C15" s="737">
        <v>1593</v>
      </c>
      <c r="D15" s="737">
        <v>2972</v>
      </c>
      <c r="E15" s="737">
        <v>1709</v>
      </c>
      <c r="F15" s="737">
        <v>1263</v>
      </c>
      <c r="G15" s="738">
        <v>76.192135000000007</v>
      </c>
      <c r="H15" s="738">
        <v>0.43962200000000001</v>
      </c>
      <c r="I15" s="738">
        <v>28.75</v>
      </c>
      <c r="J15" s="738">
        <v>4.3445590000000003</v>
      </c>
      <c r="K15" s="738">
        <v>5.7305149999999996</v>
      </c>
      <c r="L15" s="738">
        <v>36.927439</v>
      </c>
      <c r="M15" s="383">
        <v>2022</v>
      </c>
      <c r="N15" s="382">
        <v>2022</v>
      </c>
      <c r="O15" s="780">
        <v>4327</v>
      </c>
      <c r="P15" s="737">
        <v>7</v>
      </c>
      <c r="Q15" s="737">
        <v>1955</v>
      </c>
      <c r="R15" s="737">
        <v>1274</v>
      </c>
      <c r="S15" s="737">
        <v>24</v>
      </c>
      <c r="T15" s="737">
        <v>69</v>
      </c>
      <c r="U15" s="737">
        <v>39</v>
      </c>
      <c r="V15" s="737">
        <v>351</v>
      </c>
      <c r="W15" s="737">
        <v>16</v>
      </c>
      <c r="X15" s="737">
        <v>592</v>
      </c>
      <c r="Y15" s="383">
        <v>2022</v>
      </c>
    </row>
    <row r="16" spans="1:25" s="234" customFormat="1" ht="43.9" customHeight="1">
      <c r="A16" s="783">
        <v>2023</v>
      </c>
      <c r="B16" s="754">
        <v>4</v>
      </c>
      <c r="C16" s="754">
        <v>1580</v>
      </c>
      <c r="D16" s="754">
        <v>2839</v>
      </c>
      <c r="E16" s="754">
        <v>1645</v>
      </c>
      <c r="F16" s="754">
        <v>1194</v>
      </c>
      <c r="G16" s="755">
        <v>76.192135000000007</v>
      </c>
      <c r="H16" s="755">
        <v>0.43962200000000001</v>
      </c>
      <c r="I16" s="755">
        <v>28.825628999999999</v>
      </c>
      <c r="J16" s="755">
        <v>4.2770926000000005</v>
      </c>
      <c r="K16" s="755">
        <v>5.7058719999999994</v>
      </c>
      <c r="L16" s="755">
        <v>36.943919399999999</v>
      </c>
      <c r="M16" s="784">
        <v>2023</v>
      </c>
      <c r="N16" s="785">
        <v>2023</v>
      </c>
      <c r="O16" s="786">
        <v>4379</v>
      </c>
      <c r="P16" s="754">
        <v>7</v>
      </c>
      <c r="Q16" s="754">
        <v>1981</v>
      </c>
      <c r="R16" s="754">
        <v>1282</v>
      </c>
      <c r="S16" s="754">
        <v>26</v>
      </c>
      <c r="T16" s="754">
        <v>81</v>
      </c>
      <c r="U16" s="754">
        <v>39</v>
      </c>
      <c r="V16" s="754">
        <v>355</v>
      </c>
      <c r="W16" s="754">
        <v>16</v>
      </c>
      <c r="X16" s="754">
        <v>592</v>
      </c>
      <c r="Y16" s="784">
        <v>2023</v>
      </c>
    </row>
    <row r="17" spans="1:25" s="234" customFormat="1" ht="20.25" customHeight="1">
      <c r="A17" s="1015" t="s">
        <v>728</v>
      </c>
      <c r="B17" s="1015"/>
      <c r="C17" s="1015"/>
      <c r="D17" s="1015"/>
      <c r="E17" s="775"/>
      <c r="F17" s="775"/>
      <c r="G17" s="776"/>
      <c r="H17" s="776"/>
      <c r="I17" s="776"/>
      <c r="J17" s="776"/>
      <c r="K17" s="776"/>
      <c r="L17" s="776"/>
      <c r="M17" s="781"/>
      <c r="N17" s="787" t="s">
        <v>731</v>
      </c>
      <c r="O17" s="782"/>
      <c r="P17" s="775"/>
      <c r="Q17" s="775"/>
      <c r="R17" s="775"/>
      <c r="S17" s="775"/>
      <c r="T17" s="775"/>
      <c r="U17" s="775"/>
      <c r="V17" s="775"/>
      <c r="W17" s="775"/>
      <c r="X17" s="775"/>
      <c r="Y17" s="781"/>
    </row>
    <row r="18" spans="1:25" s="151" customFormat="1" ht="14.1" customHeight="1">
      <c r="A18" s="151" t="s">
        <v>374</v>
      </c>
      <c r="M18" s="152" t="s">
        <v>375</v>
      </c>
      <c r="N18" s="151" t="s">
        <v>374</v>
      </c>
      <c r="O18" s="386"/>
      <c r="P18" s="386"/>
      <c r="Q18" s="386"/>
      <c r="R18" s="386"/>
      <c r="S18" s="386"/>
      <c r="T18" s="386"/>
      <c r="U18" s="386"/>
      <c r="V18" s="386"/>
      <c r="W18" s="387"/>
      <c r="X18" s="388"/>
      <c r="Y18" s="152" t="s">
        <v>375</v>
      </c>
    </row>
  </sheetData>
  <mergeCells count="20">
    <mergeCell ref="D4:F4"/>
    <mergeCell ref="S5:S6"/>
    <mergeCell ref="T5:T6"/>
    <mergeCell ref="A17:D17"/>
    <mergeCell ref="W5:W6"/>
    <mergeCell ref="U5:U6"/>
    <mergeCell ref="O4:O6"/>
    <mergeCell ref="P5:P6"/>
    <mergeCell ref="Q5:Q6"/>
    <mergeCell ref="R5:R6"/>
    <mergeCell ref="A1:G1"/>
    <mergeCell ref="H1:M1"/>
    <mergeCell ref="N1:S1"/>
    <mergeCell ref="T1:Y1"/>
    <mergeCell ref="A3:A6"/>
    <mergeCell ref="M3:M6"/>
    <mergeCell ref="N3:N6"/>
    <mergeCell ref="Y3:Y6"/>
    <mergeCell ref="O3:X3"/>
    <mergeCell ref="V5:V6"/>
  </mergeCells>
  <phoneticPr fontId="6" type="noConversion"/>
  <printOptions horizontalCentered="1" gridLines="1" gridLinesSet="0"/>
  <pageMargins left="1.2204724409448819" right="1.2204724409448819" top="1.1023622047244095" bottom="2.3228346456692917" header="0" footer="0"/>
  <pageSetup paperSize="9" scale="88" pageOrder="overThenDown" orientation="portrait" horizontalDpi="200" verticalDpi="200" r:id="rId1"/>
  <headerFooter alignWithMargins="0"/>
  <colBreaks count="2" manualBreakCount="2">
    <brk id="7" max="1048575" man="1"/>
    <brk id="1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view="pageBreakPreview" zoomScaleNormal="100" zoomScaleSheetLayoutView="100" workbookViewId="0">
      <selection activeCell="AA4" sqref="Z4:AA5"/>
    </sheetView>
  </sheetViews>
  <sheetFormatPr defaultColWidth="10" defaultRowHeight="16.5"/>
  <cols>
    <col min="1" max="1" width="7.125" style="855" customWidth="1"/>
    <col min="2" max="2" width="6.5" style="855" customWidth="1"/>
    <col min="3" max="3" width="9.875" style="855" customWidth="1"/>
    <col min="4" max="8" width="6.5" style="855" customWidth="1"/>
    <col min="9" max="9" width="8" style="855" customWidth="1"/>
    <col min="10" max="10" width="6.5" style="855" customWidth="1"/>
    <col min="11" max="11" width="8.125" style="855" customWidth="1"/>
    <col min="12" max="12" width="6.5" style="855" customWidth="1"/>
    <col min="13" max="13" width="9.5" style="855" customWidth="1"/>
    <col min="14" max="14" width="6.5" style="855" customWidth="1"/>
    <col min="15" max="15" width="9.625" style="855" customWidth="1"/>
    <col min="16" max="16" width="6.5" style="855" customWidth="1"/>
    <col min="17" max="17" width="9.125" style="855" customWidth="1"/>
    <col min="18" max="18" width="6.5" style="855" customWidth="1"/>
    <col min="19" max="19" width="8.5" style="855" customWidth="1"/>
    <col min="20" max="20" width="6.5" style="855" customWidth="1"/>
    <col min="21" max="21" width="9.625" style="855" customWidth="1"/>
    <col min="22" max="22" width="6.5" style="855" customWidth="1"/>
    <col min="23" max="23" width="8" style="855" customWidth="1"/>
    <col min="24" max="31" width="6.5" style="855" customWidth="1"/>
    <col min="32" max="32" width="5.75" style="855" customWidth="1"/>
    <col min="33" max="16384" width="10" style="855"/>
  </cols>
  <sheetData>
    <row r="1" spans="1:31" s="850" customFormat="1" ht="30" customHeight="1">
      <c r="A1" s="1016" t="s">
        <v>823</v>
      </c>
      <c r="B1" s="1016"/>
      <c r="C1" s="1016"/>
      <c r="D1" s="1016"/>
      <c r="E1" s="1016"/>
      <c r="F1" s="1016"/>
      <c r="G1" s="1016"/>
      <c r="H1" s="1016"/>
      <c r="I1" s="1016"/>
      <c r="J1" s="1016"/>
      <c r="K1" s="1016"/>
      <c r="L1" s="1016"/>
      <c r="M1" s="1016"/>
      <c r="N1" s="1016" t="s">
        <v>792</v>
      </c>
      <c r="O1" s="1016"/>
      <c r="P1" s="1016"/>
      <c r="Q1" s="1016"/>
      <c r="R1" s="1016"/>
      <c r="S1" s="1016"/>
      <c r="T1" s="1016"/>
      <c r="U1" s="1016"/>
      <c r="V1" s="1016"/>
      <c r="W1" s="1016"/>
      <c r="X1" s="1016"/>
      <c r="Y1" s="1016"/>
      <c r="Z1" s="1016"/>
      <c r="AA1" s="1016"/>
      <c r="AB1" s="1016"/>
      <c r="AC1" s="1016"/>
      <c r="AD1" s="1016"/>
      <c r="AE1" s="858"/>
    </row>
    <row r="2" spans="1:31" s="853" customFormat="1" ht="15" customHeight="1">
      <c r="A2" s="851" t="s">
        <v>793</v>
      </c>
      <c r="B2" s="851"/>
      <c r="C2" s="851"/>
      <c r="D2" s="851"/>
      <c r="E2" s="851"/>
      <c r="F2" s="851"/>
      <c r="G2" s="851"/>
      <c r="H2" s="851"/>
      <c r="I2" s="851"/>
      <c r="J2" s="851"/>
      <c r="K2" s="851"/>
      <c r="L2" s="851"/>
      <c r="M2" s="851"/>
      <c r="N2" s="852"/>
      <c r="O2" s="852"/>
      <c r="P2" s="852"/>
      <c r="Q2" s="852"/>
      <c r="R2" s="852"/>
      <c r="T2" s="851"/>
      <c r="U2" s="851"/>
      <c r="V2" s="851"/>
      <c r="W2" s="851"/>
      <c r="X2" s="851"/>
      <c r="Y2" s="851"/>
      <c r="Z2" s="851"/>
      <c r="AA2" s="851"/>
      <c r="AB2" s="851"/>
      <c r="AC2" s="851"/>
      <c r="AD2" s="854" t="s">
        <v>794</v>
      </c>
      <c r="AE2" s="857"/>
    </row>
    <row r="3" spans="1:31" ht="58.5" customHeight="1">
      <c r="A3" s="1017" t="s">
        <v>591</v>
      </c>
      <c r="B3" s="1020" t="s">
        <v>795</v>
      </c>
      <c r="C3" s="1021"/>
      <c r="D3" s="1020" t="s">
        <v>796</v>
      </c>
      <c r="E3" s="1021"/>
      <c r="F3" s="1022" t="s">
        <v>797</v>
      </c>
      <c r="G3" s="1023"/>
      <c r="H3" s="1024" t="s">
        <v>798</v>
      </c>
      <c r="I3" s="1024"/>
      <c r="J3" s="1024" t="s">
        <v>799</v>
      </c>
      <c r="K3" s="1024"/>
      <c r="L3" s="1024" t="s">
        <v>800</v>
      </c>
      <c r="M3" s="1024"/>
      <c r="N3" s="1024" t="s">
        <v>801</v>
      </c>
      <c r="O3" s="1024"/>
      <c r="P3" s="1024" t="s">
        <v>802</v>
      </c>
      <c r="Q3" s="1024"/>
      <c r="R3" s="1024" t="s">
        <v>803</v>
      </c>
      <c r="S3" s="1024"/>
      <c r="T3" s="1024" t="s">
        <v>804</v>
      </c>
      <c r="U3" s="1024"/>
      <c r="V3" s="1024" t="s">
        <v>805</v>
      </c>
      <c r="W3" s="1024"/>
      <c r="X3" s="1025" t="s">
        <v>806</v>
      </c>
      <c r="Y3" s="1026"/>
      <c r="Z3" s="1024" t="s">
        <v>807</v>
      </c>
      <c r="AA3" s="1024"/>
      <c r="AB3" s="1025" t="s">
        <v>808</v>
      </c>
      <c r="AC3" s="1029"/>
      <c r="AD3" s="1017" t="s">
        <v>616</v>
      </c>
      <c r="AE3" s="859"/>
    </row>
    <row r="4" spans="1:31" ht="24.95" customHeight="1">
      <c r="A4" s="1018"/>
      <c r="B4" s="1024" t="s">
        <v>809</v>
      </c>
      <c r="C4" s="1024" t="s">
        <v>211</v>
      </c>
      <c r="D4" s="1024" t="s">
        <v>809</v>
      </c>
      <c r="E4" s="1024" t="s">
        <v>211</v>
      </c>
      <c r="F4" s="1024" t="s">
        <v>809</v>
      </c>
      <c r="G4" s="1024" t="s">
        <v>211</v>
      </c>
      <c r="H4" s="1024" t="s">
        <v>809</v>
      </c>
      <c r="I4" s="1024" t="s">
        <v>211</v>
      </c>
      <c r="J4" s="1024" t="s">
        <v>809</v>
      </c>
      <c r="K4" s="1024" t="s">
        <v>211</v>
      </c>
      <c r="L4" s="1024" t="s">
        <v>809</v>
      </c>
      <c r="M4" s="1024" t="s">
        <v>211</v>
      </c>
      <c r="N4" s="1024" t="s">
        <v>809</v>
      </c>
      <c r="O4" s="1024" t="s">
        <v>211</v>
      </c>
      <c r="P4" s="1024" t="s">
        <v>809</v>
      </c>
      <c r="Q4" s="1024" t="s">
        <v>211</v>
      </c>
      <c r="R4" s="1024" t="s">
        <v>809</v>
      </c>
      <c r="S4" s="1024" t="s">
        <v>211</v>
      </c>
      <c r="T4" s="1024" t="s">
        <v>809</v>
      </c>
      <c r="U4" s="1024" t="s">
        <v>211</v>
      </c>
      <c r="V4" s="1024" t="s">
        <v>809</v>
      </c>
      <c r="W4" s="1024" t="s">
        <v>211</v>
      </c>
      <c r="X4" s="1024" t="s">
        <v>809</v>
      </c>
      <c r="Y4" s="1024" t="s">
        <v>211</v>
      </c>
      <c r="Z4" s="1024" t="s">
        <v>809</v>
      </c>
      <c r="AA4" s="1024" t="s">
        <v>211</v>
      </c>
      <c r="AB4" s="1024" t="s">
        <v>809</v>
      </c>
      <c r="AC4" s="1024" t="s">
        <v>211</v>
      </c>
      <c r="AD4" s="1018"/>
      <c r="AE4" s="859"/>
    </row>
    <row r="5" spans="1:31">
      <c r="A5" s="1019"/>
      <c r="B5" s="1024"/>
      <c r="C5" s="1024"/>
      <c r="D5" s="1024"/>
      <c r="E5" s="1024"/>
      <c r="F5" s="1024"/>
      <c r="G5" s="1024"/>
      <c r="H5" s="1024"/>
      <c r="I5" s="1024"/>
      <c r="J5" s="1024"/>
      <c r="K5" s="1024"/>
      <c r="L5" s="1024"/>
      <c r="M5" s="1024"/>
      <c r="N5" s="1024"/>
      <c r="O5" s="1024"/>
      <c r="P5" s="1024"/>
      <c r="Q5" s="1024"/>
      <c r="R5" s="1024"/>
      <c r="S5" s="1024"/>
      <c r="T5" s="1024"/>
      <c r="U5" s="1024"/>
      <c r="V5" s="1024"/>
      <c r="W5" s="1024"/>
      <c r="X5" s="1024"/>
      <c r="Y5" s="1024"/>
      <c r="Z5" s="1024"/>
      <c r="AA5" s="1024"/>
      <c r="AB5" s="1024"/>
      <c r="AC5" s="1024"/>
      <c r="AD5" s="1019"/>
      <c r="AE5" s="859"/>
    </row>
    <row r="6" spans="1:31">
      <c r="A6" s="861">
        <v>2023</v>
      </c>
      <c r="B6" s="862">
        <f>SUM(D6,F6,H6,J6,L6,N6,P6,R6,T6,V6,X6,Z6,AB6)</f>
        <v>89</v>
      </c>
      <c r="C6" s="863">
        <f>SUM(E6,G6,I6,K6,M6,O6,Q6,S6,U6,W6,Y6,AA6,AD6)</f>
        <v>2129591</v>
      </c>
      <c r="D6" s="864">
        <v>0</v>
      </c>
      <c r="E6" s="864">
        <v>0</v>
      </c>
      <c r="F6" s="864">
        <v>0</v>
      </c>
      <c r="G6" s="864">
        <v>0</v>
      </c>
      <c r="H6" s="865">
        <v>12</v>
      </c>
      <c r="I6" s="863">
        <v>59757</v>
      </c>
      <c r="J6" s="865">
        <v>47</v>
      </c>
      <c r="K6" s="863">
        <v>112263</v>
      </c>
      <c r="L6" s="865">
        <v>25</v>
      </c>
      <c r="M6" s="863">
        <v>1704438</v>
      </c>
      <c r="N6" s="864">
        <v>1</v>
      </c>
      <c r="O6" s="864">
        <v>10864</v>
      </c>
      <c r="P6" s="864">
        <v>2</v>
      </c>
      <c r="Q6" s="864">
        <v>166527</v>
      </c>
      <c r="R6" s="864">
        <v>1</v>
      </c>
      <c r="S6" s="864">
        <v>20903</v>
      </c>
      <c r="T6" s="864">
        <v>0</v>
      </c>
      <c r="U6" s="864">
        <v>0</v>
      </c>
      <c r="V6" s="864">
        <v>1</v>
      </c>
      <c r="W6" s="864">
        <v>52816</v>
      </c>
      <c r="X6" s="864">
        <v>0</v>
      </c>
      <c r="Y6" s="864">
        <v>0</v>
      </c>
      <c r="Z6" s="864">
        <v>0</v>
      </c>
      <c r="AA6" s="864">
        <v>0</v>
      </c>
      <c r="AB6" s="864">
        <v>0</v>
      </c>
      <c r="AC6" s="864"/>
      <c r="AD6" s="866">
        <v>2023</v>
      </c>
      <c r="AE6" s="856"/>
    </row>
    <row r="7" spans="1:31">
      <c r="A7" s="1027" t="s">
        <v>812</v>
      </c>
      <c r="B7" s="1028"/>
      <c r="C7" s="1028"/>
      <c r="D7" s="1028"/>
      <c r="E7" s="1028"/>
      <c r="F7" s="1028"/>
      <c r="G7" s="1028"/>
      <c r="H7" s="1028"/>
      <c r="I7" s="1028"/>
      <c r="J7" s="1028"/>
      <c r="K7" s="1028"/>
      <c r="L7" s="1028"/>
      <c r="M7" s="1028"/>
      <c r="N7" s="1028"/>
      <c r="O7" s="1028"/>
      <c r="P7" s="1028"/>
      <c r="Q7" s="1028"/>
      <c r="R7" s="1028"/>
      <c r="S7" s="1028"/>
      <c r="T7" s="1028"/>
      <c r="U7" s="1028"/>
      <c r="V7" s="1028"/>
      <c r="W7" s="1028"/>
      <c r="X7" s="1028"/>
      <c r="Y7" s="1028"/>
      <c r="Z7" s="1028"/>
      <c r="AA7" s="1028"/>
      <c r="AB7" s="1028"/>
      <c r="AC7" s="1028"/>
      <c r="AD7" s="1028"/>
      <c r="AE7" s="860"/>
    </row>
    <row r="8" spans="1:31">
      <c r="A8" s="1027" t="s">
        <v>813</v>
      </c>
      <c r="B8" s="1027"/>
      <c r="C8" s="1027"/>
      <c r="D8" s="1027"/>
      <c r="E8" s="1027"/>
      <c r="F8" s="1027"/>
      <c r="G8" s="1027"/>
      <c r="H8" s="1027"/>
      <c r="I8" s="1027"/>
      <c r="J8" s="1027"/>
      <c r="K8" s="1027"/>
      <c r="L8" s="1027"/>
      <c r="M8" s="1027"/>
      <c r="N8" s="1027"/>
      <c r="O8" s="1027"/>
      <c r="P8" s="1027"/>
      <c r="Q8" s="1027"/>
      <c r="R8" s="1027"/>
      <c r="S8" s="1027"/>
      <c r="T8" s="1027"/>
      <c r="U8" s="1027"/>
      <c r="V8" s="1027"/>
      <c r="W8" s="1027"/>
      <c r="X8" s="1027"/>
      <c r="Y8" s="1027"/>
      <c r="Z8" s="1027"/>
      <c r="AA8" s="1027"/>
      <c r="AB8" s="1027"/>
      <c r="AC8" s="1027"/>
      <c r="AD8" s="1027"/>
      <c r="AE8" s="860"/>
    </row>
    <row r="9" spans="1:31">
      <c r="A9" s="852" t="s">
        <v>810</v>
      </c>
      <c r="B9" s="852"/>
      <c r="C9" s="852"/>
      <c r="D9" s="852"/>
      <c r="E9" s="852"/>
      <c r="F9" s="852"/>
      <c r="G9" s="852"/>
      <c r="H9" s="852"/>
      <c r="I9" s="852"/>
      <c r="J9" s="852"/>
      <c r="K9" s="852"/>
      <c r="L9" s="852"/>
      <c r="M9" s="852"/>
      <c r="N9" s="852"/>
      <c r="O9" s="852"/>
      <c r="P9" s="852"/>
      <c r="Q9" s="852"/>
      <c r="R9" s="852"/>
      <c r="S9" s="852"/>
      <c r="T9" s="852"/>
      <c r="U9" s="852"/>
      <c r="V9" s="852"/>
      <c r="W9" s="852"/>
      <c r="X9" s="852"/>
      <c r="Y9" s="852"/>
      <c r="Z9" s="852"/>
      <c r="AA9" s="852"/>
      <c r="AB9" s="852"/>
      <c r="AC9" s="852"/>
      <c r="AD9" s="857" t="s">
        <v>811</v>
      </c>
      <c r="AE9" s="857"/>
    </row>
  </sheetData>
  <mergeCells count="48">
    <mergeCell ref="A8:AD8"/>
    <mergeCell ref="W4:W5"/>
    <mergeCell ref="X4:X5"/>
    <mergeCell ref="Y4:Y5"/>
    <mergeCell ref="Z4:Z5"/>
    <mergeCell ref="AA4:AA5"/>
    <mergeCell ref="AB4:AB5"/>
    <mergeCell ref="Q4:Q5"/>
    <mergeCell ref="R4:R5"/>
    <mergeCell ref="S4:S5"/>
    <mergeCell ref="O4:O5"/>
    <mergeCell ref="P4:P5"/>
    <mergeCell ref="A7:AD7"/>
    <mergeCell ref="AC4:AC5"/>
    <mergeCell ref="AB3:AC3"/>
    <mergeCell ref="AD3:AD5"/>
    <mergeCell ref="T4:T5"/>
    <mergeCell ref="U4:U5"/>
    <mergeCell ref="B4:B5"/>
    <mergeCell ref="C4:C5"/>
    <mergeCell ref="D4:D5"/>
    <mergeCell ref="E4:E5"/>
    <mergeCell ref="F4:F5"/>
    <mergeCell ref="V4:V5"/>
    <mergeCell ref="K4:K5"/>
    <mergeCell ref="L4:L5"/>
    <mergeCell ref="M4:M5"/>
    <mergeCell ref="N4:N5"/>
    <mergeCell ref="R3:S3"/>
    <mergeCell ref="T3:U3"/>
    <mergeCell ref="V3:W3"/>
    <mergeCell ref="X3:Y3"/>
    <mergeCell ref="Z3:AA3"/>
    <mergeCell ref="G4:G5"/>
    <mergeCell ref="H4:H5"/>
    <mergeCell ref="I4:I5"/>
    <mergeCell ref="J4:J5"/>
    <mergeCell ref="P3:Q3"/>
    <mergeCell ref="A1:M1"/>
    <mergeCell ref="N1:AD1"/>
    <mergeCell ref="A3:A5"/>
    <mergeCell ref="B3:C3"/>
    <mergeCell ref="D3:E3"/>
    <mergeCell ref="F3:G3"/>
    <mergeCell ref="H3:I3"/>
    <mergeCell ref="J3:K3"/>
    <mergeCell ref="L3:M3"/>
    <mergeCell ref="N3:O3"/>
  </mergeCells>
  <phoneticPr fontId="6" type="noConversion"/>
  <printOptions horizontalCentered="1"/>
  <pageMargins left="0.78740157480314965" right="0.78740157480314965" top="0.98425196850393704" bottom="0.98425196850393704" header="0" footer="0.59055118110236227"/>
  <pageSetup paperSize="9" scale="58" firstPageNumber="103" pageOrder="overThenDown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55"/>
  <sheetViews>
    <sheetView view="pageBreakPreview" zoomScale="85" zoomScaleSheetLayoutView="85" workbookViewId="0">
      <pane xSplit="1" ySplit="5" topLeftCell="B6" activePane="bottomRight" state="frozen"/>
      <selection activeCell="U21" sqref="U21"/>
      <selection pane="topRight" activeCell="U21" sqref="U21"/>
      <selection pane="bottomLeft" activeCell="U21" sqref="U21"/>
      <selection pane="bottomRight" activeCell="K18" sqref="K18"/>
    </sheetView>
  </sheetViews>
  <sheetFormatPr defaultRowHeight="17.25"/>
  <cols>
    <col min="1" max="1" width="15.125" style="154" customWidth="1"/>
    <col min="2" max="2" width="19.125" style="154" customWidth="1"/>
    <col min="3" max="3" width="19.625" style="154" customWidth="1"/>
    <col min="4" max="4" width="21" style="154" customWidth="1"/>
    <col min="5" max="5" width="17.375" style="154" customWidth="1"/>
    <col min="6" max="6" width="17.125" style="154" customWidth="1"/>
    <col min="7" max="7" width="17.25" style="154" customWidth="1"/>
    <col min="8" max="8" width="15" style="154" customWidth="1"/>
    <col min="9" max="16384" width="9" style="154"/>
  </cols>
  <sheetData>
    <row r="1" spans="1:8" s="204" customFormat="1" ht="20.100000000000001" customHeight="1">
      <c r="A1" s="916" t="s">
        <v>588</v>
      </c>
      <c r="B1" s="916"/>
      <c r="C1" s="916"/>
      <c r="D1" s="916"/>
      <c r="E1" s="916" t="s">
        <v>8</v>
      </c>
      <c r="F1" s="916"/>
      <c r="G1" s="916"/>
      <c r="H1" s="916"/>
    </row>
    <row r="2" spans="1:8" s="153" customFormat="1" ht="20.100000000000001" customHeight="1" thickBot="1">
      <c r="A2" s="134" t="s">
        <v>310</v>
      </c>
      <c r="B2" s="134"/>
      <c r="C2" s="134"/>
      <c r="D2" s="135"/>
      <c r="E2" s="134"/>
      <c r="F2" s="134"/>
      <c r="G2" s="134"/>
      <c r="H2" s="135" t="s">
        <v>165</v>
      </c>
    </row>
    <row r="3" spans="1:8" s="153" customFormat="1" ht="21.95" customHeight="1" thickTop="1">
      <c r="A3" s="592"/>
      <c r="B3" s="389" t="s">
        <v>311</v>
      </c>
      <c r="C3" s="389" t="s">
        <v>61</v>
      </c>
      <c r="D3" s="390" t="s">
        <v>62</v>
      </c>
      <c r="E3" s="367" t="s">
        <v>9</v>
      </c>
      <c r="F3" s="367"/>
      <c r="G3" s="367"/>
      <c r="H3" s="448"/>
    </row>
    <row r="4" spans="1:8" s="153" customFormat="1" ht="21.95" customHeight="1">
      <c r="A4" s="592" t="s">
        <v>63</v>
      </c>
      <c r="B4" s="142" t="s">
        <v>10</v>
      </c>
      <c r="C4" s="391"/>
      <c r="D4" s="392"/>
      <c r="E4" s="141" t="s">
        <v>64</v>
      </c>
      <c r="F4" s="141" t="s">
        <v>65</v>
      </c>
      <c r="G4" s="140" t="s">
        <v>66</v>
      </c>
      <c r="H4" s="139" t="s">
        <v>67</v>
      </c>
    </row>
    <row r="5" spans="1:8" s="153" customFormat="1" ht="30" customHeight="1">
      <c r="A5" s="593"/>
      <c r="B5" s="146" t="s">
        <v>11</v>
      </c>
      <c r="C5" s="375" t="s">
        <v>12</v>
      </c>
      <c r="D5" s="180" t="s">
        <v>13</v>
      </c>
      <c r="E5" s="146" t="s">
        <v>14</v>
      </c>
      <c r="F5" s="146" t="s">
        <v>15</v>
      </c>
      <c r="G5" s="145" t="s">
        <v>16</v>
      </c>
      <c r="H5" s="393"/>
    </row>
    <row r="6" spans="1:8" s="153" customFormat="1" ht="46.9" customHeight="1">
      <c r="A6" s="394">
        <v>2014</v>
      </c>
      <c r="B6" s="395">
        <v>20</v>
      </c>
      <c r="C6" s="396">
        <v>112.17</v>
      </c>
      <c r="D6" s="396">
        <v>212.33</v>
      </c>
      <c r="E6" s="396">
        <v>207.03</v>
      </c>
      <c r="F6" s="396">
        <v>5.3</v>
      </c>
      <c r="G6" s="397">
        <v>97.5</v>
      </c>
      <c r="H6" s="233">
        <v>2014</v>
      </c>
    </row>
    <row r="7" spans="1:8" s="153" customFormat="1" ht="46.9" customHeight="1">
      <c r="A7" s="394">
        <v>2015</v>
      </c>
      <c r="B7" s="395">
        <v>20</v>
      </c>
      <c r="C7" s="396">
        <v>112.17</v>
      </c>
      <c r="D7" s="396">
        <v>212.33</v>
      </c>
      <c r="E7" s="396">
        <v>207.03</v>
      </c>
      <c r="F7" s="396">
        <v>5.3</v>
      </c>
      <c r="G7" s="397">
        <v>97.5</v>
      </c>
      <c r="H7" s="233">
        <v>2015</v>
      </c>
    </row>
    <row r="8" spans="1:8" s="153" customFormat="1" ht="46.9" customHeight="1">
      <c r="A8" s="394">
        <v>2016</v>
      </c>
      <c r="B8" s="395">
        <v>20</v>
      </c>
      <c r="C8" s="396">
        <v>112.17</v>
      </c>
      <c r="D8" s="396">
        <v>212.33</v>
      </c>
      <c r="E8" s="396">
        <v>207.03</v>
      </c>
      <c r="F8" s="396">
        <v>5.3</v>
      </c>
      <c r="G8" s="397">
        <v>97.5</v>
      </c>
      <c r="H8" s="233">
        <v>2016</v>
      </c>
    </row>
    <row r="9" spans="1:8" s="153" customFormat="1" ht="46.9" customHeight="1">
      <c r="A9" s="232">
        <v>2017</v>
      </c>
      <c r="B9" s="395">
        <v>20</v>
      </c>
      <c r="C9" s="396">
        <v>112.17</v>
      </c>
      <c r="D9" s="396">
        <v>212.33</v>
      </c>
      <c r="E9" s="396">
        <v>207.33</v>
      </c>
      <c r="F9" s="396">
        <v>5</v>
      </c>
      <c r="G9" s="397">
        <v>97.7</v>
      </c>
      <c r="H9" s="233">
        <v>2017</v>
      </c>
    </row>
    <row r="10" spans="1:8" s="153" customFormat="1" ht="46.9" customHeight="1">
      <c r="A10" s="394">
        <v>2018</v>
      </c>
      <c r="B10" s="405">
        <v>20</v>
      </c>
      <c r="C10" s="396">
        <v>112.17</v>
      </c>
      <c r="D10" s="396">
        <v>212.33</v>
      </c>
      <c r="E10" s="396">
        <v>207.33</v>
      </c>
      <c r="F10" s="396">
        <v>5</v>
      </c>
      <c r="G10" s="397">
        <v>97.7</v>
      </c>
      <c r="H10" s="233">
        <v>2018</v>
      </c>
    </row>
    <row r="11" spans="1:8" s="153" customFormat="1" ht="46.9" customHeight="1">
      <c r="A11" s="394">
        <v>2019</v>
      </c>
      <c r="B11" s="405">
        <v>20</v>
      </c>
      <c r="C11" s="396">
        <v>112.17</v>
      </c>
      <c r="D11" s="396">
        <v>212.33</v>
      </c>
      <c r="E11" s="396">
        <v>207.33</v>
      </c>
      <c r="F11" s="396">
        <v>5</v>
      </c>
      <c r="G11" s="397">
        <v>97.7</v>
      </c>
      <c r="H11" s="233">
        <v>2019</v>
      </c>
    </row>
    <row r="12" spans="1:8" s="153" customFormat="1" ht="46.9" customHeight="1">
      <c r="A12" s="394">
        <v>2020</v>
      </c>
      <c r="B12" s="405">
        <v>20</v>
      </c>
      <c r="C12" s="396">
        <v>112.17</v>
      </c>
      <c r="D12" s="396">
        <v>212.33</v>
      </c>
      <c r="E12" s="396">
        <v>207.33</v>
      </c>
      <c r="F12" s="396">
        <v>5</v>
      </c>
      <c r="G12" s="397">
        <v>97.7</v>
      </c>
      <c r="H12" s="233">
        <v>2020</v>
      </c>
    </row>
    <row r="13" spans="1:8" s="153" customFormat="1" ht="46.9" customHeight="1">
      <c r="A13" s="394">
        <v>2021</v>
      </c>
      <c r="B13" s="405">
        <v>20</v>
      </c>
      <c r="C13" s="396">
        <v>112.17</v>
      </c>
      <c r="D13" s="396">
        <v>212.33</v>
      </c>
      <c r="E13" s="396">
        <v>207.33</v>
      </c>
      <c r="F13" s="396">
        <v>5</v>
      </c>
      <c r="G13" s="397">
        <v>97.7</v>
      </c>
      <c r="H13" s="233">
        <v>2021</v>
      </c>
    </row>
    <row r="14" spans="1:8" s="153" customFormat="1" ht="46.9" customHeight="1">
      <c r="A14" s="394">
        <v>2022</v>
      </c>
      <c r="B14" s="405">
        <v>20</v>
      </c>
      <c r="C14" s="396">
        <v>112.17</v>
      </c>
      <c r="D14" s="396">
        <v>212.33</v>
      </c>
      <c r="E14" s="396">
        <v>207.33</v>
      </c>
      <c r="F14" s="396">
        <v>5</v>
      </c>
      <c r="G14" s="397">
        <v>97.7</v>
      </c>
      <c r="H14" s="233">
        <v>2022</v>
      </c>
    </row>
    <row r="15" spans="1:8" s="153" customFormat="1" ht="46.9" customHeight="1">
      <c r="A15" s="757">
        <v>2023</v>
      </c>
      <c r="B15" s="408">
        <v>20</v>
      </c>
      <c r="C15" s="603">
        <v>112.17</v>
      </c>
      <c r="D15" s="603">
        <v>212.33</v>
      </c>
      <c r="E15" s="603">
        <v>207.33</v>
      </c>
      <c r="F15" s="603">
        <v>5</v>
      </c>
      <c r="G15" s="758">
        <v>97.7</v>
      </c>
      <c r="H15" s="708">
        <v>2023</v>
      </c>
    </row>
    <row r="16" spans="1:8" s="151" customFormat="1" ht="15" customHeight="1">
      <c r="A16" s="151" t="s">
        <v>829</v>
      </c>
      <c r="B16" s="152"/>
      <c r="C16" s="152"/>
      <c r="D16" s="152"/>
      <c r="E16" s="152"/>
      <c r="F16" s="398"/>
      <c r="G16" s="152"/>
      <c r="H16" s="152" t="s">
        <v>376</v>
      </c>
    </row>
    <row r="17" spans="2:7" s="153" customFormat="1" ht="16.5" customHeight="1">
      <c r="B17" s="156"/>
      <c r="C17" s="156"/>
      <c r="D17" s="156"/>
      <c r="E17" s="156"/>
      <c r="F17" s="399"/>
      <c r="G17" s="156"/>
    </row>
    <row r="18" spans="2:7" s="153" customFormat="1" ht="16.5" customHeight="1">
      <c r="B18" s="156"/>
      <c r="C18" s="156"/>
      <c r="D18" s="156"/>
      <c r="E18" s="156"/>
      <c r="F18" s="399"/>
      <c r="G18" s="156"/>
    </row>
    <row r="19" spans="2:7" s="153" customFormat="1" ht="16.5" customHeight="1">
      <c r="B19" s="156"/>
      <c r="C19" s="156"/>
      <c r="D19" s="156"/>
      <c r="E19" s="156"/>
      <c r="F19" s="399"/>
      <c r="G19" s="156"/>
    </row>
    <row r="20" spans="2:7" s="153" customFormat="1" ht="16.5" customHeight="1">
      <c r="B20" s="156"/>
      <c r="C20" s="156"/>
      <c r="D20" s="156"/>
      <c r="E20" s="156"/>
      <c r="F20" s="399"/>
      <c r="G20" s="156"/>
    </row>
    <row r="21" spans="2:7" s="153" customFormat="1" ht="16.5" customHeight="1">
      <c r="B21" s="156"/>
      <c r="C21" s="156"/>
      <c r="D21" s="156"/>
      <c r="E21" s="156"/>
      <c r="F21" s="399"/>
      <c r="G21" s="156"/>
    </row>
    <row r="22" spans="2:7" s="153" customFormat="1" ht="16.5" customHeight="1">
      <c r="B22" s="156"/>
      <c r="C22" s="156"/>
      <c r="D22" s="156"/>
      <c r="E22" s="156"/>
      <c r="F22" s="399"/>
      <c r="G22" s="156"/>
    </row>
    <row r="23" spans="2:7" s="153" customFormat="1" ht="13.5">
      <c r="B23" s="156"/>
      <c r="C23" s="156"/>
      <c r="D23" s="156"/>
      <c r="E23" s="156"/>
      <c r="F23" s="399"/>
      <c r="G23" s="156"/>
    </row>
    <row r="24" spans="2:7" s="153" customFormat="1" ht="13.5">
      <c r="B24" s="156"/>
      <c r="C24" s="156"/>
      <c r="D24" s="156"/>
      <c r="E24" s="156"/>
      <c r="F24" s="399"/>
      <c r="G24" s="156"/>
    </row>
    <row r="25" spans="2:7" s="153" customFormat="1" ht="13.5">
      <c r="B25" s="156"/>
      <c r="C25" s="156"/>
      <c r="D25" s="156"/>
      <c r="E25" s="156"/>
      <c r="F25" s="399"/>
      <c r="G25" s="156"/>
    </row>
    <row r="26" spans="2:7" s="153" customFormat="1" ht="13.5">
      <c r="B26" s="156"/>
      <c r="C26" s="156"/>
      <c r="D26" s="156"/>
      <c r="E26" s="156"/>
      <c r="F26" s="399"/>
      <c r="G26" s="156"/>
    </row>
    <row r="27" spans="2:7" s="153" customFormat="1" ht="13.5">
      <c r="B27" s="156"/>
      <c r="C27" s="156"/>
      <c r="D27" s="156"/>
      <c r="E27" s="156"/>
      <c r="F27" s="399"/>
      <c r="G27" s="156"/>
    </row>
    <row r="28" spans="2:7" s="153" customFormat="1" ht="13.5">
      <c r="B28" s="156"/>
      <c r="C28" s="156"/>
      <c r="D28" s="156"/>
      <c r="E28" s="156"/>
      <c r="F28" s="399"/>
      <c r="G28" s="156"/>
    </row>
    <row r="29" spans="2:7" s="153" customFormat="1" ht="13.5">
      <c r="B29" s="156"/>
      <c r="C29" s="156"/>
      <c r="D29" s="156"/>
      <c r="E29" s="156"/>
      <c r="F29" s="399"/>
      <c r="G29" s="156"/>
    </row>
    <row r="30" spans="2:7" s="153" customFormat="1" ht="13.5">
      <c r="B30" s="156"/>
      <c r="C30" s="156"/>
      <c r="D30" s="156"/>
      <c r="E30" s="156"/>
      <c r="F30" s="399"/>
      <c r="G30" s="156"/>
    </row>
    <row r="31" spans="2:7" s="153" customFormat="1" ht="13.5">
      <c r="B31" s="156"/>
      <c r="C31" s="156"/>
      <c r="D31" s="156"/>
      <c r="E31" s="156"/>
      <c r="F31" s="399"/>
      <c r="G31" s="156"/>
    </row>
    <row r="32" spans="2:7" s="153" customFormat="1" ht="13.5">
      <c r="B32" s="156"/>
      <c r="C32" s="156"/>
      <c r="D32" s="156"/>
      <c r="E32" s="156"/>
      <c r="F32" s="399"/>
      <c r="G32" s="156"/>
    </row>
    <row r="33" spans="2:7" s="153" customFormat="1" ht="13.5">
      <c r="B33" s="156"/>
      <c r="C33" s="156"/>
      <c r="D33" s="156"/>
      <c r="E33" s="156"/>
      <c r="F33" s="399"/>
      <c r="G33" s="156"/>
    </row>
    <row r="34" spans="2:7" s="153" customFormat="1" ht="13.5">
      <c r="B34" s="156"/>
      <c r="C34" s="156"/>
      <c r="D34" s="156"/>
      <c r="E34" s="156"/>
      <c r="F34" s="399"/>
      <c r="G34" s="156"/>
    </row>
    <row r="35" spans="2:7" s="153" customFormat="1" ht="13.5">
      <c r="B35" s="156"/>
      <c r="C35" s="156"/>
      <c r="D35" s="156"/>
      <c r="E35" s="156"/>
      <c r="F35" s="399"/>
      <c r="G35" s="156"/>
    </row>
    <row r="36" spans="2:7" s="153" customFormat="1" ht="13.5">
      <c r="B36" s="156"/>
      <c r="C36" s="156"/>
      <c r="D36" s="156"/>
      <c r="E36" s="156"/>
      <c r="F36" s="399"/>
      <c r="G36" s="156"/>
    </row>
    <row r="37" spans="2:7" s="153" customFormat="1" ht="13.5">
      <c r="B37" s="156"/>
      <c r="C37" s="156"/>
      <c r="D37" s="156"/>
      <c r="E37" s="156"/>
      <c r="F37" s="399"/>
      <c r="G37" s="156"/>
    </row>
    <row r="38" spans="2:7" s="153" customFormat="1" ht="13.5">
      <c r="B38" s="156"/>
      <c r="C38" s="156"/>
      <c r="D38" s="156"/>
      <c r="E38" s="156"/>
      <c r="F38" s="399"/>
      <c r="G38" s="156"/>
    </row>
    <row r="39" spans="2:7" s="153" customFormat="1" ht="13.5">
      <c r="B39" s="156"/>
      <c r="C39" s="156"/>
      <c r="D39" s="156"/>
      <c r="E39" s="156"/>
      <c r="F39" s="399"/>
      <c r="G39" s="156"/>
    </row>
    <row r="40" spans="2:7" s="153" customFormat="1" ht="13.5">
      <c r="B40" s="156"/>
      <c r="C40" s="156"/>
      <c r="D40" s="156"/>
      <c r="E40" s="156"/>
      <c r="F40" s="399"/>
      <c r="G40" s="156"/>
    </row>
    <row r="41" spans="2:7" s="153" customFormat="1" ht="13.5">
      <c r="B41" s="156"/>
      <c r="C41" s="156"/>
      <c r="D41" s="156"/>
      <c r="E41" s="156"/>
      <c r="F41" s="399"/>
      <c r="G41" s="156"/>
    </row>
    <row r="42" spans="2:7" s="153" customFormat="1" ht="13.5">
      <c r="B42" s="156"/>
      <c r="C42" s="156"/>
      <c r="D42" s="156"/>
      <c r="E42" s="156"/>
      <c r="F42" s="399"/>
      <c r="G42" s="156"/>
    </row>
    <row r="43" spans="2:7" s="153" customFormat="1" ht="13.5">
      <c r="B43" s="156"/>
      <c r="C43" s="156"/>
      <c r="D43" s="156"/>
      <c r="E43" s="156"/>
      <c r="F43" s="399"/>
      <c r="G43" s="156"/>
    </row>
    <row r="44" spans="2:7" s="153" customFormat="1" ht="13.5">
      <c r="B44" s="156"/>
      <c r="C44" s="156"/>
      <c r="D44" s="156"/>
      <c r="E44" s="156"/>
      <c r="F44" s="156"/>
      <c r="G44" s="156"/>
    </row>
    <row r="45" spans="2:7" s="153" customFormat="1" ht="13.5">
      <c r="B45" s="156"/>
      <c r="C45" s="156"/>
      <c r="D45" s="156"/>
      <c r="E45" s="156"/>
      <c r="F45" s="156"/>
      <c r="G45" s="156"/>
    </row>
    <row r="46" spans="2:7">
      <c r="B46" s="400"/>
      <c r="C46" s="400"/>
      <c r="D46" s="400"/>
      <c r="E46" s="400"/>
      <c r="F46" s="400"/>
      <c r="G46" s="400"/>
    </row>
    <row r="47" spans="2:7">
      <c r="B47" s="400"/>
      <c r="C47" s="400"/>
      <c r="D47" s="400"/>
      <c r="E47" s="400"/>
      <c r="F47" s="400"/>
      <c r="G47" s="400"/>
    </row>
    <row r="48" spans="2:7">
      <c r="B48" s="400"/>
      <c r="C48" s="400"/>
      <c r="D48" s="400"/>
      <c r="E48" s="400"/>
      <c r="F48" s="400"/>
      <c r="G48" s="400"/>
    </row>
    <row r="49" spans="2:7">
      <c r="B49" s="400"/>
      <c r="C49" s="400"/>
      <c r="D49" s="400"/>
      <c r="E49" s="400"/>
      <c r="F49" s="400"/>
      <c r="G49" s="400"/>
    </row>
    <row r="50" spans="2:7">
      <c r="B50" s="400"/>
      <c r="C50" s="400"/>
      <c r="D50" s="400"/>
      <c r="E50" s="400"/>
      <c r="F50" s="400"/>
      <c r="G50" s="400"/>
    </row>
    <row r="51" spans="2:7">
      <c r="B51" s="400"/>
      <c r="C51" s="400"/>
      <c r="D51" s="400"/>
      <c r="E51" s="400"/>
      <c r="F51" s="400"/>
      <c r="G51" s="400"/>
    </row>
    <row r="52" spans="2:7">
      <c r="B52" s="400"/>
      <c r="C52" s="400"/>
      <c r="D52" s="400"/>
      <c r="E52" s="400"/>
      <c r="F52" s="400"/>
      <c r="G52" s="400"/>
    </row>
    <row r="53" spans="2:7">
      <c r="B53" s="400"/>
      <c r="C53" s="400"/>
      <c r="D53" s="400"/>
      <c r="E53" s="400"/>
      <c r="F53" s="400"/>
      <c r="G53" s="400"/>
    </row>
    <row r="54" spans="2:7">
      <c r="B54" s="400"/>
      <c r="C54" s="400"/>
      <c r="D54" s="400"/>
      <c r="E54" s="400"/>
      <c r="F54" s="400"/>
      <c r="G54" s="400"/>
    </row>
    <row r="55" spans="2:7">
      <c r="B55" s="400"/>
      <c r="C55" s="400"/>
      <c r="D55" s="400"/>
      <c r="E55" s="400"/>
      <c r="F55" s="400"/>
      <c r="G55" s="400"/>
    </row>
  </sheetData>
  <mergeCells count="2">
    <mergeCell ref="A1:D1"/>
    <mergeCell ref="E1:H1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BreakPreview" topLeftCell="A13" workbookViewId="0">
      <selection activeCell="B28" sqref="B28"/>
    </sheetView>
  </sheetViews>
  <sheetFormatPr defaultRowHeight="17.25"/>
  <cols>
    <col min="1" max="1" width="12" style="154" customWidth="1"/>
    <col min="2" max="2" width="15" style="154" customWidth="1"/>
    <col min="3" max="3" width="14.25" style="154" customWidth="1"/>
    <col min="4" max="4" width="12.75" style="154" customWidth="1"/>
    <col min="5" max="6" width="12.625" style="154" customWidth="1"/>
    <col min="7" max="7" width="10.25" style="154" customWidth="1"/>
    <col min="8" max="9" width="10.75" style="154" customWidth="1"/>
    <col min="10" max="10" width="11.5" style="154" customWidth="1"/>
    <col min="11" max="11" width="18.5" style="154" customWidth="1"/>
    <col min="12" max="16384" width="9" style="154"/>
  </cols>
  <sheetData>
    <row r="1" spans="1:13" s="204" customFormat="1" ht="20.100000000000001" customHeight="1">
      <c r="A1" s="916" t="s">
        <v>589</v>
      </c>
      <c r="B1" s="916"/>
      <c r="C1" s="916"/>
      <c r="D1" s="916"/>
      <c r="E1" s="916"/>
      <c r="F1" s="916" t="s">
        <v>17</v>
      </c>
      <c r="G1" s="916"/>
      <c r="H1" s="916"/>
      <c r="I1" s="916"/>
      <c r="J1" s="916"/>
      <c r="K1" s="916"/>
    </row>
    <row r="2" spans="1:13" s="153" customFormat="1" ht="20.100000000000001" customHeight="1" thickBot="1">
      <c r="A2" s="134" t="s">
        <v>166</v>
      </c>
      <c r="B2" s="134"/>
      <c r="C2" s="134"/>
      <c r="D2" s="134"/>
      <c r="E2" s="134"/>
      <c r="F2" s="134"/>
      <c r="G2" s="134"/>
      <c r="H2" s="134"/>
      <c r="I2" s="134"/>
      <c r="J2" s="134"/>
      <c r="K2" s="135" t="s">
        <v>167</v>
      </c>
      <c r="M2" s="592"/>
    </row>
    <row r="3" spans="1:13" s="153" customFormat="1" ht="21.95" customHeight="1" thickTop="1">
      <c r="A3" s="592" t="s">
        <v>57</v>
      </c>
      <c r="B3" s="143" t="s">
        <v>68</v>
      </c>
      <c r="C3" s="389" t="s">
        <v>18</v>
      </c>
      <c r="D3" s="145" t="s">
        <v>69</v>
      </c>
      <c r="E3" s="367"/>
      <c r="F3" s="367" t="s">
        <v>60</v>
      </c>
      <c r="G3" s="367"/>
      <c r="H3" s="652" t="s">
        <v>70</v>
      </c>
      <c r="I3" s="1030" t="s">
        <v>303</v>
      </c>
      <c r="J3" s="1031"/>
      <c r="K3" s="448" t="s">
        <v>54</v>
      </c>
    </row>
    <row r="4" spans="1:13" s="153" customFormat="1" ht="21.95" customHeight="1">
      <c r="A4" s="592"/>
      <c r="B4" s="143"/>
      <c r="C4" s="142" t="s">
        <v>168</v>
      </c>
      <c r="D4" s="142" t="s">
        <v>47</v>
      </c>
      <c r="E4" s="142" t="s">
        <v>48</v>
      </c>
      <c r="F4" s="142" t="s">
        <v>71</v>
      </c>
      <c r="G4" s="142" t="s">
        <v>45</v>
      </c>
      <c r="H4" s="401" t="s">
        <v>72</v>
      </c>
      <c r="I4" s="142" t="s">
        <v>73</v>
      </c>
      <c r="J4" s="142" t="s">
        <v>74</v>
      </c>
      <c r="K4" s="592"/>
      <c r="M4" s="592"/>
    </row>
    <row r="5" spans="1:13" s="153" customFormat="1" ht="30" customHeight="1">
      <c r="A5" s="593" t="s">
        <v>19</v>
      </c>
      <c r="B5" s="145" t="s">
        <v>75</v>
      </c>
      <c r="C5" s="146" t="s">
        <v>20</v>
      </c>
      <c r="D5" s="146" t="s">
        <v>21</v>
      </c>
      <c r="E5" s="146" t="s">
        <v>22</v>
      </c>
      <c r="F5" s="230" t="s">
        <v>23</v>
      </c>
      <c r="G5" s="146" t="s">
        <v>76</v>
      </c>
      <c r="H5" s="180" t="s">
        <v>24</v>
      </c>
      <c r="I5" s="375" t="s">
        <v>25</v>
      </c>
      <c r="J5" s="375" t="s">
        <v>77</v>
      </c>
      <c r="K5" s="653" t="s">
        <v>26</v>
      </c>
    </row>
    <row r="6" spans="1:13" s="153" customFormat="1" ht="24.6" customHeight="1">
      <c r="A6" s="232">
        <v>2014</v>
      </c>
      <c r="B6" s="402">
        <v>398</v>
      </c>
      <c r="C6" s="405">
        <f>SUM(D6:G6)</f>
        <v>207825</v>
      </c>
      <c r="D6" s="402">
        <v>71457</v>
      </c>
      <c r="E6" s="402">
        <v>14957</v>
      </c>
      <c r="F6" s="402">
        <v>28154</v>
      </c>
      <c r="G6" s="403">
        <v>93257</v>
      </c>
      <c r="H6" s="404">
        <v>0</v>
      </c>
      <c r="I6" s="402">
        <v>142792</v>
      </c>
      <c r="J6" s="403">
        <v>140761</v>
      </c>
      <c r="K6" s="654">
        <v>2014</v>
      </c>
    </row>
    <row r="7" spans="1:13" s="153" customFormat="1" ht="24.6" customHeight="1">
      <c r="A7" s="232">
        <v>2015</v>
      </c>
      <c r="B7" s="402">
        <v>415</v>
      </c>
      <c r="C7" s="405">
        <f>SUM(D7:G7)</f>
        <v>209902</v>
      </c>
      <c r="D7" s="402">
        <v>71457</v>
      </c>
      <c r="E7" s="402">
        <v>14957</v>
      </c>
      <c r="F7" s="402">
        <v>28154</v>
      </c>
      <c r="G7" s="403">
        <v>95334</v>
      </c>
      <c r="H7" s="404">
        <v>0</v>
      </c>
      <c r="I7" s="402">
        <v>183320</v>
      </c>
      <c r="J7" s="403">
        <v>176030</v>
      </c>
      <c r="K7" s="654">
        <v>2015</v>
      </c>
    </row>
    <row r="8" spans="1:13" s="153" customFormat="1" ht="24.6" customHeight="1">
      <c r="A8" s="232">
        <v>2016</v>
      </c>
      <c r="B8" s="402">
        <v>372</v>
      </c>
      <c r="C8" s="402">
        <v>161514</v>
      </c>
      <c r="D8" s="402" t="s">
        <v>378</v>
      </c>
      <c r="E8" s="402" t="s">
        <v>378</v>
      </c>
      <c r="F8" s="402" t="s">
        <v>378</v>
      </c>
      <c r="G8" s="403" t="s">
        <v>378</v>
      </c>
      <c r="H8" s="404">
        <v>0</v>
      </c>
      <c r="I8" s="402">
        <v>143979</v>
      </c>
      <c r="J8" s="403">
        <v>141750</v>
      </c>
      <c r="K8" s="654">
        <v>2016</v>
      </c>
    </row>
    <row r="9" spans="1:13" s="153" customFormat="1" ht="24.6" customHeight="1">
      <c r="A9" s="232">
        <v>2017</v>
      </c>
      <c r="B9" s="402">
        <v>344</v>
      </c>
      <c r="C9" s="402">
        <v>160156</v>
      </c>
      <c r="D9" s="402">
        <v>45010</v>
      </c>
      <c r="E9" s="402">
        <v>24102</v>
      </c>
      <c r="F9" s="402">
        <v>65563</v>
      </c>
      <c r="G9" s="403">
        <v>25481</v>
      </c>
      <c r="H9" s="404">
        <v>0</v>
      </c>
      <c r="I9" s="402">
        <v>122674</v>
      </c>
      <c r="J9" s="403">
        <v>122205</v>
      </c>
      <c r="K9" s="654">
        <v>2017</v>
      </c>
    </row>
    <row r="10" spans="1:13" s="234" customFormat="1" ht="24.6" customHeight="1">
      <c r="A10" s="232">
        <v>2018</v>
      </c>
      <c r="B10" s="402">
        <v>195</v>
      </c>
      <c r="C10" s="402">
        <v>94596</v>
      </c>
      <c r="D10" s="402">
        <v>17492</v>
      </c>
      <c r="E10" s="402">
        <v>935</v>
      </c>
      <c r="F10" s="402">
        <v>8981</v>
      </c>
      <c r="G10" s="403">
        <v>67188</v>
      </c>
      <c r="H10" s="404">
        <v>0</v>
      </c>
      <c r="I10" s="402">
        <v>123912</v>
      </c>
      <c r="J10" s="403">
        <v>123360</v>
      </c>
      <c r="K10" s="654">
        <v>2018</v>
      </c>
    </row>
    <row r="11" spans="1:13" s="153" customFormat="1" ht="24.6" customHeight="1">
      <c r="A11" s="232">
        <v>2019</v>
      </c>
      <c r="B11" s="402">
        <v>435</v>
      </c>
      <c r="C11" s="402">
        <v>151545</v>
      </c>
      <c r="D11" s="402">
        <v>67488</v>
      </c>
      <c r="E11" s="402">
        <v>967</v>
      </c>
      <c r="F11" s="402">
        <v>9070</v>
      </c>
      <c r="G11" s="403">
        <v>74020</v>
      </c>
      <c r="H11" s="404">
        <v>0</v>
      </c>
      <c r="I11" s="402">
        <v>268907</v>
      </c>
      <c r="J11" s="403">
        <v>268026</v>
      </c>
      <c r="K11" s="654">
        <v>2019</v>
      </c>
    </row>
    <row r="12" spans="1:13" s="186" customFormat="1" ht="24.6" customHeight="1">
      <c r="A12" s="187">
        <v>2020</v>
      </c>
      <c r="B12" s="666">
        <v>391</v>
      </c>
      <c r="C12" s="666">
        <v>170500</v>
      </c>
      <c r="D12" s="666">
        <v>82977</v>
      </c>
      <c r="E12" s="666">
        <v>989</v>
      </c>
      <c r="F12" s="666">
        <v>9980</v>
      </c>
      <c r="G12" s="666">
        <v>76500</v>
      </c>
      <c r="H12" s="404">
        <v>0</v>
      </c>
      <c r="I12" s="666">
        <v>120055</v>
      </c>
      <c r="J12" s="666">
        <v>121254</v>
      </c>
      <c r="K12" s="139">
        <v>2020</v>
      </c>
    </row>
    <row r="13" spans="1:13" s="186" customFormat="1" ht="24.6" customHeight="1">
      <c r="A13" s="187">
        <v>2021</v>
      </c>
      <c r="B13" s="666">
        <v>615</v>
      </c>
      <c r="C13" s="666">
        <v>170262</v>
      </c>
      <c r="D13" s="666">
        <v>44028</v>
      </c>
      <c r="E13" s="666">
        <v>7827</v>
      </c>
      <c r="F13" s="666">
        <v>17150</v>
      </c>
      <c r="G13" s="666">
        <v>194886.11079999999</v>
      </c>
      <c r="H13" s="666">
        <v>0</v>
      </c>
      <c r="I13" s="666">
        <v>93694</v>
      </c>
      <c r="J13" s="666">
        <v>89333</v>
      </c>
      <c r="K13" s="139">
        <v>2021</v>
      </c>
    </row>
    <row r="14" spans="1:13" s="186" customFormat="1" ht="24.6" customHeight="1">
      <c r="A14" s="187">
        <v>2022</v>
      </c>
      <c r="B14" s="666">
        <v>431</v>
      </c>
      <c r="C14" s="666">
        <v>214806</v>
      </c>
      <c r="D14" s="666">
        <v>36027</v>
      </c>
      <c r="E14" s="666">
        <v>11996</v>
      </c>
      <c r="F14" s="666">
        <v>15354</v>
      </c>
      <c r="G14" s="666">
        <v>151429</v>
      </c>
      <c r="H14" s="666">
        <v>0</v>
      </c>
      <c r="I14" s="666">
        <v>91321</v>
      </c>
      <c r="J14" s="666">
        <v>83245</v>
      </c>
      <c r="K14" s="139">
        <v>2022</v>
      </c>
    </row>
    <row r="15" spans="1:13" s="188" customFormat="1" ht="24.6" customHeight="1">
      <c r="A15" s="759">
        <v>2023</v>
      </c>
      <c r="B15" s="760">
        <v>503</v>
      </c>
      <c r="C15" s="760">
        <v>168503</v>
      </c>
      <c r="D15" s="760">
        <v>39492</v>
      </c>
      <c r="E15" s="760">
        <v>8915</v>
      </c>
      <c r="F15" s="760">
        <v>11662</v>
      </c>
      <c r="G15" s="760">
        <v>108434</v>
      </c>
      <c r="H15" s="760"/>
      <c r="I15" s="760">
        <v>111826</v>
      </c>
      <c r="J15" s="760">
        <v>106234</v>
      </c>
      <c r="K15" s="761">
        <v>2023</v>
      </c>
    </row>
    <row r="16" spans="1:13" s="234" customFormat="1" ht="24.6" customHeight="1">
      <c r="A16" s="601" t="s">
        <v>647</v>
      </c>
      <c r="B16" s="395">
        <v>98</v>
      </c>
      <c r="C16" s="405">
        <v>22209</v>
      </c>
      <c r="D16" s="405">
        <v>6700</v>
      </c>
      <c r="E16" s="405">
        <v>0</v>
      </c>
      <c r="F16" s="405">
        <v>1760</v>
      </c>
      <c r="G16" s="405">
        <v>13749</v>
      </c>
      <c r="H16" s="404">
        <v>0</v>
      </c>
      <c r="I16" s="405">
        <v>17199</v>
      </c>
      <c r="J16" s="405">
        <v>17153</v>
      </c>
      <c r="K16" s="466" t="s">
        <v>648</v>
      </c>
    </row>
    <row r="17" spans="1:13" s="153" customFormat="1" ht="24.6" customHeight="1">
      <c r="A17" s="601" t="s">
        <v>649</v>
      </c>
      <c r="B17" s="395">
        <v>67</v>
      </c>
      <c r="C17" s="405">
        <v>34122</v>
      </c>
      <c r="D17" s="405">
        <v>600</v>
      </c>
      <c r="E17" s="405">
        <v>0</v>
      </c>
      <c r="F17" s="405">
        <v>5701</v>
      </c>
      <c r="G17" s="405">
        <v>27821</v>
      </c>
      <c r="H17" s="404">
        <v>0</v>
      </c>
      <c r="I17" s="405">
        <v>29953</v>
      </c>
      <c r="J17" s="405">
        <v>28650</v>
      </c>
      <c r="K17" s="466" t="s">
        <v>650</v>
      </c>
    </row>
    <row r="18" spans="1:13" s="153" customFormat="1" ht="24.6" customHeight="1">
      <c r="A18" s="601" t="s">
        <v>651</v>
      </c>
      <c r="B18" s="395">
        <v>65</v>
      </c>
      <c r="C18" s="405">
        <v>28387</v>
      </c>
      <c r="D18" s="405">
        <v>10842</v>
      </c>
      <c r="E18" s="405">
        <v>3863</v>
      </c>
      <c r="F18" s="405">
        <v>572</v>
      </c>
      <c r="G18" s="405">
        <v>13110</v>
      </c>
      <c r="H18" s="404">
        <v>0</v>
      </c>
      <c r="I18" s="405">
        <v>11409</v>
      </c>
      <c r="J18" s="405">
        <v>9321</v>
      </c>
      <c r="K18" s="466" t="s">
        <v>652</v>
      </c>
      <c r="M18" s="655"/>
    </row>
    <row r="19" spans="1:13" s="153" customFormat="1" ht="24.6" customHeight="1">
      <c r="A19" s="601" t="s">
        <v>653</v>
      </c>
      <c r="B19" s="395">
        <v>60</v>
      </c>
      <c r="C19" s="405">
        <v>29371</v>
      </c>
      <c r="D19" s="405">
        <v>5497</v>
      </c>
      <c r="E19" s="405">
        <v>2198</v>
      </c>
      <c r="F19" s="405">
        <v>1639</v>
      </c>
      <c r="G19" s="405">
        <v>20037</v>
      </c>
      <c r="H19" s="404">
        <v>0</v>
      </c>
      <c r="I19" s="405">
        <v>15660</v>
      </c>
      <c r="J19" s="405">
        <v>14550</v>
      </c>
      <c r="K19" s="466" t="s">
        <v>654</v>
      </c>
    </row>
    <row r="20" spans="1:13" s="153" customFormat="1" ht="24.6" customHeight="1">
      <c r="A20" s="601" t="s">
        <v>655</v>
      </c>
      <c r="B20" s="395">
        <v>76</v>
      </c>
      <c r="C20" s="405">
        <v>24584</v>
      </c>
      <c r="D20" s="405">
        <v>3373</v>
      </c>
      <c r="E20" s="405">
        <v>2854</v>
      </c>
      <c r="F20" s="405">
        <v>871</v>
      </c>
      <c r="G20" s="405">
        <v>17486</v>
      </c>
      <c r="H20" s="404">
        <v>0</v>
      </c>
      <c r="I20" s="405">
        <v>17677</v>
      </c>
      <c r="J20" s="405">
        <v>17519</v>
      </c>
      <c r="K20" s="466" t="s">
        <v>656</v>
      </c>
      <c r="M20" s="655"/>
    </row>
    <row r="21" spans="1:13" s="153" customFormat="1" ht="24.6" customHeight="1">
      <c r="A21" s="601" t="s">
        <v>657</v>
      </c>
      <c r="B21" s="395">
        <v>46</v>
      </c>
      <c r="C21" s="405">
        <v>9836</v>
      </c>
      <c r="D21" s="405">
        <v>5697</v>
      </c>
      <c r="E21" s="405">
        <v>0</v>
      </c>
      <c r="F21" s="405">
        <v>351</v>
      </c>
      <c r="G21" s="405">
        <v>3788</v>
      </c>
      <c r="H21" s="404">
        <v>0</v>
      </c>
      <c r="I21" s="405">
        <v>3546</v>
      </c>
      <c r="J21" s="405">
        <v>3527</v>
      </c>
      <c r="K21" s="467" t="s">
        <v>658</v>
      </c>
    </row>
    <row r="22" spans="1:13" s="153" customFormat="1" ht="24.6" customHeight="1">
      <c r="A22" s="601" t="s">
        <v>659</v>
      </c>
      <c r="B22" s="395">
        <v>27</v>
      </c>
      <c r="C22" s="405">
        <v>9503</v>
      </c>
      <c r="D22" s="405">
        <v>4487</v>
      </c>
      <c r="E22" s="405">
        <v>0</v>
      </c>
      <c r="F22" s="405">
        <v>535</v>
      </c>
      <c r="G22" s="405">
        <v>4481</v>
      </c>
      <c r="H22" s="404">
        <v>0</v>
      </c>
      <c r="I22" s="405">
        <v>8586</v>
      </c>
      <c r="J22" s="405">
        <v>8586</v>
      </c>
      <c r="K22" s="467" t="s">
        <v>660</v>
      </c>
    </row>
    <row r="23" spans="1:13" s="153" customFormat="1" ht="24.6" customHeight="1">
      <c r="A23" s="601" t="s">
        <v>661</v>
      </c>
      <c r="B23" s="395">
        <v>25</v>
      </c>
      <c r="C23" s="405">
        <v>5131</v>
      </c>
      <c r="D23" s="405">
        <v>1283</v>
      </c>
      <c r="E23" s="405">
        <v>0</v>
      </c>
      <c r="F23" s="405">
        <v>182</v>
      </c>
      <c r="G23" s="405">
        <v>3666</v>
      </c>
      <c r="H23" s="404">
        <v>0</v>
      </c>
      <c r="I23" s="405">
        <v>4359</v>
      </c>
      <c r="J23" s="405">
        <v>3548</v>
      </c>
      <c r="K23" s="467" t="s">
        <v>662</v>
      </c>
      <c r="M23" s="655"/>
    </row>
    <row r="24" spans="1:13" s="153" customFormat="1" ht="24.6" customHeight="1">
      <c r="A24" s="601" t="s">
        <v>663</v>
      </c>
      <c r="B24" s="395">
        <v>10</v>
      </c>
      <c r="C24" s="405">
        <v>881</v>
      </c>
      <c r="D24" s="405">
        <v>0</v>
      </c>
      <c r="E24" s="405">
        <v>0</v>
      </c>
      <c r="F24" s="405">
        <v>0</v>
      </c>
      <c r="G24" s="405">
        <v>881</v>
      </c>
      <c r="H24" s="404">
        <v>0</v>
      </c>
      <c r="I24" s="405">
        <v>604</v>
      </c>
      <c r="J24" s="405">
        <v>604</v>
      </c>
      <c r="K24" s="467" t="s">
        <v>664</v>
      </c>
    </row>
    <row r="25" spans="1:13" s="153" customFormat="1" ht="24.6" customHeight="1">
      <c r="A25" s="601" t="s">
        <v>665</v>
      </c>
      <c r="B25" s="395">
        <v>7</v>
      </c>
      <c r="C25" s="405">
        <v>633</v>
      </c>
      <c r="D25" s="405">
        <v>0</v>
      </c>
      <c r="E25" s="405">
        <v>0</v>
      </c>
      <c r="F25" s="405">
        <v>0</v>
      </c>
      <c r="G25" s="405">
        <v>633</v>
      </c>
      <c r="H25" s="404">
        <v>0</v>
      </c>
      <c r="I25" s="405">
        <v>572</v>
      </c>
      <c r="J25" s="405">
        <v>515</v>
      </c>
      <c r="K25" s="467" t="s">
        <v>666</v>
      </c>
    </row>
    <row r="26" spans="1:13" s="153" customFormat="1" ht="24.6" customHeight="1">
      <c r="A26" s="601" t="s">
        <v>771</v>
      </c>
      <c r="B26" s="395">
        <v>18</v>
      </c>
      <c r="C26" s="405">
        <v>2763</v>
      </c>
      <c r="D26" s="405">
        <v>1013</v>
      </c>
      <c r="E26" s="405">
        <v>0</v>
      </c>
      <c r="F26" s="405">
        <v>51</v>
      </c>
      <c r="G26" s="405">
        <v>1699</v>
      </c>
      <c r="H26" s="404">
        <v>0</v>
      </c>
      <c r="I26" s="405">
        <v>1483</v>
      </c>
      <c r="J26" s="405">
        <v>1483</v>
      </c>
      <c r="K26" s="467" t="s">
        <v>773</v>
      </c>
    </row>
    <row r="27" spans="1:13" s="153" customFormat="1" ht="24.6" customHeight="1">
      <c r="A27" s="602" t="s">
        <v>772</v>
      </c>
      <c r="B27" s="468">
        <v>4</v>
      </c>
      <c r="C27" s="409">
        <v>1083</v>
      </c>
      <c r="D27" s="409">
        <v>0</v>
      </c>
      <c r="E27" s="409">
        <v>0</v>
      </c>
      <c r="F27" s="409">
        <v>0</v>
      </c>
      <c r="G27" s="409">
        <v>1083</v>
      </c>
      <c r="H27" s="409">
        <v>0</v>
      </c>
      <c r="I27" s="409">
        <v>778</v>
      </c>
      <c r="J27" s="409">
        <v>778</v>
      </c>
      <c r="K27" s="469" t="s">
        <v>774</v>
      </c>
    </row>
    <row r="28" spans="1:13" s="153" customFormat="1" ht="24.6" customHeight="1">
      <c r="A28" s="151" t="s">
        <v>829</v>
      </c>
      <c r="B28" s="151"/>
      <c r="C28" s="405"/>
      <c r="D28" s="151"/>
      <c r="E28" s="151"/>
      <c r="F28" s="151"/>
      <c r="G28" s="151"/>
      <c r="H28" s="465"/>
      <c r="I28" s="151"/>
      <c r="J28" s="151"/>
      <c r="K28" s="152" t="s">
        <v>376</v>
      </c>
    </row>
    <row r="29" spans="1:13" s="151" customFormat="1" ht="14.1" customHeight="1">
      <c r="A29" s="154"/>
      <c r="B29" s="136"/>
      <c r="C29" s="405"/>
      <c r="D29" s="136"/>
      <c r="E29" s="136"/>
      <c r="F29" s="136"/>
      <c r="G29" s="136"/>
      <c r="H29" s="465"/>
      <c r="I29" s="136"/>
      <c r="J29" s="136"/>
      <c r="K29" s="154"/>
    </row>
    <row r="30" spans="1:13" ht="18.95" customHeight="1">
      <c r="B30" s="136"/>
      <c r="C30" s="136"/>
      <c r="D30" s="136"/>
      <c r="E30" s="136"/>
      <c r="F30" s="136"/>
      <c r="G30" s="136"/>
      <c r="H30" s="136"/>
      <c r="I30" s="136"/>
      <c r="J30" s="136"/>
    </row>
    <row r="31" spans="1:13" ht="14.45" customHeight="1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1:13" ht="14.45" customHeight="1">
      <c r="B32" s="136"/>
      <c r="C32" s="136"/>
      <c r="D32" s="136"/>
      <c r="E32" s="136"/>
      <c r="F32" s="136"/>
      <c r="G32" s="136"/>
      <c r="H32" s="136"/>
      <c r="I32" s="136"/>
      <c r="J32" s="136"/>
    </row>
    <row r="33" spans="2:10" ht="14.45" customHeight="1">
      <c r="B33" s="136"/>
      <c r="C33" s="136"/>
      <c r="D33" s="136"/>
      <c r="E33" s="136"/>
      <c r="F33" s="136"/>
      <c r="G33" s="136"/>
      <c r="H33" s="136"/>
      <c r="I33" s="136"/>
      <c r="J33" s="136"/>
    </row>
    <row r="34" spans="2:10" ht="14.45" customHeight="1">
      <c r="B34" s="136"/>
      <c r="C34" s="136"/>
      <c r="D34" s="136"/>
      <c r="E34" s="136"/>
      <c r="F34" s="136"/>
      <c r="G34" s="136"/>
      <c r="H34" s="136"/>
      <c r="I34" s="136"/>
      <c r="J34" s="136"/>
    </row>
    <row r="35" spans="2:10" ht="18.95" customHeight="1">
      <c r="B35" s="136"/>
      <c r="C35" s="136"/>
      <c r="D35" s="136"/>
      <c r="E35" s="136"/>
      <c r="F35" s="136"/>
      <c r="G35" s="136"/>
      <c r="H35" s="136"/>
      <c r="I35" s="136"/>
      <c r="J35" s="136"/>
    </row>
    <row r="36" spans="2:10" ht="14.45" customHeight="1">
      <c r="B36" s="136"/>
      <c r="C36" s="136"/>
      <c r="D36" s="136"/>
      <c r="E36" s="136"/>
      <c r="F36" s="136"/>
      <c r="G36" s="136"/>
      <c r="H36" s="136"/>
      <c r="I36" s="136"/>
      <c r="J36" s="136"/>
    </row>
    <row r="37" spans="2:10" ht="14.45" customHeight="1">
      <c r="B37" s="136"/>
      <c r="C37" s="136"/>
      <c r="D37" s="136"/>
      <c r="E37" s="136"/>
      <c r="F37" s="136"/>
      <c r="G37" s="136"/>
      <c r="H37" s="136"/>
      <c r="I37" s="136"/>
      <c r="J37" s="136"/>
    </row>
    <row r="38" spans="2:10" ht="14.45" customHeight="1">
      <c r="B38" s="136"/>
      <c r="C38" s="136"/>
      <c r="D38" s="136"/>
      <c r="E38" s="136"/>
      <c r="F38" s="136"/>
      <c r="G38" s="136"/>
      <c r="H38" s="136"/>
      <c r="I38" s="136"/>
      <c r="J38" s="136"/>
    </row>
    <row r="39" spans="2:10" ht="14.45" customHeight="1">
      <c r="B39" s="136"/>
      <c r="C39" s="136"/>
      <c r="D39" s="136"/>
      <c r="E39" s="136"/>
      <c r="F39" s="136"/>
      <c r="G39" s="136"/>
      <c r="H39" s="136"/>
      <c r="I39" s="136"/>
      <c r="J39" s="136"/>
    </row>
    <row r="40" spans="2:10" ht="14.45" customHeight="1">
      <c r="B40" s="136"/>
      <c r="C40" s="136"/>
      <c r="D40" s="136"/>
      <c r="E40" s="136"/>
      <c r="F40" s="136"/>
      <c r="G40" s="136"/>
      <c r="H40" s="136"/>
      <c r="I40" s="136"/>
      <c r="J40" s="136"/>
    </row>
    <row r="41" spans="2:10" ht="5.0999999999999996" customHeight="1">
      <c r="B41" s="136"/>
      <c r="C41" s="136"/>
      <c r="D41" s="136"/>
      <c r="E41" s="136"/>
      <c r="F41" s="136"/>
      <c r="G41" s="136"/>
      <c r="H41" s="136"/>
      <c r="I41" s="136"/>
      <c r="J41" s="136"/>
    </row>
    <row r="42" spans="2:10" ht="15.75" customHeight="1">
      <c r="B42" s="136"/>
      <c r="C42" s="136"/>
      <c r="D42" s="136"/>
      <c r="E42" s="136"/>
      <c r="F42" s="136"/>
      <c r="G42" s="136"/>
      <c r="H42" s="136"/>
      <c r="I42" s="136"/>
      <c r="J42" s="136"/>
    </row>
    <row r="43" spans="2:10" ht="15.75" customHeight="1">
      <c r="B43" s="136"/>
      <c r="C43" s="136"/>
      <c r="D43" s="136"/>
      <c r="E43" s="136"/>
      <c r="F43" s="136"/>
      <c r="G43" s="136"/>
      <c r="H43" s="136"/>
      <c r="I43" s="136"/>
      <c r="J43" s="136"/>
    </row>
    <row r="44" spans="2:10">
      <c r="B44" s="136"/>
      <c r="C44" s="136"/>
      <c r="D44" s="136"/>
      <c r="E44" s="136"/>
      <c r="F44" s="136"/>
      <c r="G44" s="136"/>
      <c r="H44" s="136"/>
      <c r="I44" s="136"/>
      <c r="J44" s="136"/>
    </row>
    <row r="45" spans="2:10">
      <c r="B45" s="136"/>
      <c r="C45" s="136"/>
      <c r="D45" s="136"/>
      <c r="E45" s="136"/>
      <c r="F45" s="136"/>
      <c r="G45" s="136"/>
      <c r="H45" s="136"/>
      <c r="I45" s="136"/>
      <c r="J45" s="136"/>
    </row>
    <row r="46" spans="2:10">
      <c r="B46" s="136"/>
      <c r="C46" s="136"/>
      <c r="D46" s="136"/>
      <c r="E46" s="136"/>
      <c r="F46" s="136"/>
      <c r="G46" s="136"/>
      <c r="H46" s="136"/>
      <c r="I46" s="136"/>
      <c r="J46" s="136"/>
    </row>
    <row r="47" spans="2:10">
      <c r="B47" s="136"/>
      <c r="C47" s="136"/>
      <c r="D47" s="136"/>
      <c r="E47" s="136"/>
      <c r="F47" s="136"/>
      <c r="G47" s="136"/>
      <c r="H47" s="136"/>
      <c r="I47" s="136"/>
      <c r="J47" s="136"/>
    </row>
    <row r="48" spans="2:10">
      <c r="B48" s="136"/>
      <c r="C48" s="136"/>
      <c r="D48" s="136"/>
      <c r="E48" s="136"/>
      <c r="F48" s="136"/>
      <c r="G48" s="136"/>
      <c r="H48" s="136"/>
      <c r="I48" s="136"/>
      <c r="J48" s="136"/>
    </row>
    <row r="49" spans="2:10">
      <c r="B49" s="136"/>
      <c r="C49" s="136"/>
      <c r="D49" s="136"/>
      <c r="E49" s="136"/>
      <c r="F49" s="136"/>
      <c r="G49" s="136"/>
      <c r="H49" s="136"/>
      <c r="I49" s="136"/>
      <c r="J49" s="136"/>
    </row>
  </sheetData>
  <mergeCells count="3">
    <mergeCell ref="A1:E1"/>
    <mergeCell ref="F1:K1"/>
    <mergeCell ref="I3:J3"/>
  </mergeCells>
  <phoneticPr fontId="6" type="noConversion"/>
  <printOptions horizontalCentered="1" gridLines="1" gridLinesSet="0"/>
  <pageMargins left="1.2204724409448819" right="1.2204724409448819" top="1.0236220472440944" bottom="2.3622047244094491" header="0" footer="0"/>
  <pageSetup paperSize="9" scale="84" orientation="portrait" r:id="rId1"/>
  <headerFooter alignWithMargins="0"/>
  <colBreaks count="1" manualBreakCount="1">
    <brk id="5" max="2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view="pageBreakPreview" zoomScale="85" zoomScaleNormal="85" zoomScaleSheetLayoutView="85" workbookViewId="0">
      <pane xSplit="1" ySplit="6" topLeftCell="B7" activePane="bottomRight" state="frozen"/>
      <selection activeCell="U21" sqref="U21"/>
      <selection pane="topRight" activeCell="U21" sqref="U21"/>
      <selection pane="bottomLeft" activeCell="U21" sqref="U21"/>
      <selection pane="bottomRight" activeCell="L16" sqref="L16"/>
    </sheetView>
  </sheetViews>
  <sheetFormatPr defaultRowHeight="17.25"/>
  <cols>
    <col min="1" max="1" width="10.375" style="154" customWidth="1"/>
    <col min="2" max="3" width="10.25" style="154" customWidth="1"/>
    <col min="4" max="4" width="10.5" style="154" customWidth="1"/>
    <col min="5" max="5" width="13.375" style="154" customWidth="1"/>
    <col min="6" max="7" width="9.125" style="154" customWidth="1"/>
    <col min="8" max="8" width="9.75" style="154" customWidth="1"/>
    <col min="9" max="11" width="10.375" style="154" customWidth="1"/>
    <col min="12" max="13" width="9.875" style="154" customWidth="1"/>
    <col min="14" max="14" width="13.75" style="154" customWidth="1"/>
    <col min="15" max="17" width="9.875" style="154" customWidth="1"/>
    <col min="18" max="18" width="14.125" style="154" customWidth="1"/>
    <col min="19" max="20" width="10.125" style="154" customWidth="1"/>
    <col min="21" max="21" width="13.125" style="154" customWidth="1"/>
    <col min="22" max="22" width="12.125" style="154" customWidth="1"/>
    <col min="23" max="23" width="14" style="154" customWidth="1"/>
    <col min="24" max="25" width="12.25" style="154" customWidth="1"/>
    <col min="26" max="27" width="12.625" style="154" customWidth="1"/>
    <col min="28" max="28" width="11" style="154" customWidth="1"/>
    <col min="29" max="29" width="11.75" style="154" customWidth="1"/>
    <col min="30" max="30" width="13.625" style="154" customWidth="1"/>
    <col min="31" max="32" width="12.125" style="154" customWidth="1"/>
    <col min="33" max="33" width="11.5" style="154" customWidth="1"/>
    <col min="34" max="34" width="12.75" style="154" customWidth="1"/>
    <col min="35" max="16384" width="9" style="154"/>
  </cols>
  <sheetData>
    <row r="1" spans="1:34" s="204" customFormat="1" ht="24.95" customHeight="1">
      <c r="A1" s="916" t="s">
        <v>767</v>
      </c>
      <c r="B1" s="916"/>
      <c r="C1" s="916"/>
      <c r="D1" s="916"/>
      <c r="E1" s="916"/>
      <c r="F1" s="916"/>
      <c r="G1" s="916"/>
      <c r="H1" s="916"/>
      <c r="I1" s="916"/>
      <c r="J1" s="756"/>
      <c r="K1" s="756"/>
      <c r="L1" s="916" t="s">
        <v>27</v>
      </c>
      <c r="M1" s="916"/>
      <c r="N1" s="916"/>
      <c r="O1" s="916"/>
      <c r="P1" s="916"/>
      <c r="Q1" s="916"/>
      <c r="R1" s="916"/>
      <c r="S1" s="916" t="s">
        <v>768</v>
      </c>
      <c r="T1" s="916"/>
      <c r="U1" s="916"/>
      <c r="V1" s="916"/>
      <c r="W1" s="916"/>
      <c r="X1" s="916"/>
      <c r="Y1" s="916"/>
      <c r="Z1" s="916"/>
      <c r="AA1" s="756"/>
      <c r="AB1" s="916" t="s">
        <v>349</v>
      </c>
      <c r="AC1" s="916"/>
      <c r="AD1" s="916"/>
      <c r="AE1" s="916"/>
      <c r="AF1" s="916"/>
      <c r="AG1" s="916"/>
      <c r="AH1" s="916"/>
    </row>
    <row r="2" spans="1:34" s="153" customFormat="1" ht="27" customHeight="1" thickBot="1">
      <c r="A2" s="670" t="s">
        <v>751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822" t="s">
        <v>752</v>
      </c>
      <c r="S2" s="670" t="s">
        <v>751</v>
      </c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822" t="s">
        <v>752</v>
      </c>
    </row>
    <row r="3" spans="1:34" s="153" customFormat="1" ht="24.75" customHeight="1" thickTop="1">
      <c r="A3" s="880" t="s">
        <v>57</v>
      </c>
      <c r="B3" s="143" t="s">
        <v>169</v>
      </c>
      <c r="C3" s="138"/>
      <c r="D3" s="138"/>
      <c r="E3" s="138"/>
      <c r="F3" s="138"/>
      <c r="G3" s="138"/>
      <c r="H3" s="656"/>
      <c r="I3" s="1003" t="s">
        <v>742</v>
      </c>
      <c r="J3" s="1005"/>
      <c r="K3" s="172"/>
      <c r="L3" s="869" t="s">
        <v>28</v>
      </c>
      <c r="M3" s="869"/>
      <c r="N3" s="869"/>
      <c r="O3" s="869"/>
      <c r="P3" s="869"/>
      <c r="Q3" s="685"/>
      <c r="R3" s="933" t="s">
        <v>7</v>
      </c>
      <c r="S3" s="880" t="s">
        <v>57</v>
      </c>
      <c r="T3" s="1003" t="s">
        <v>741</v>
      </c>
      <c r="U3" s="1004"/>
      <c r="V3" s="1004"/>
      <c r="W3" s="1004"/>
      <c r="X3" s="1004"/>
      <c r="Y3" s="1004"/>
      <c r="Z3" s="1005"/>
      <c r="AA3" s="1003" t="s">
        <v>709</v>
      </c>
      <c r="AB3" s="962"/>
      <c r="AC3" s="962"/>
      <c r="AD3" s="962"/>
      <c r="AE3" s="962"/>
      <c r="AF3" s="962"/>
      <c r="AG3" s="963"/>
      <c r="AH3" s="933" t="s">
        <v>7</v>
      </c>
    </row>
    <row r="4" spans="1:34" s="153" customFormat="1" ht="23.25" customHeight="1">
      <c r="A4" s="884"/>
      <c r="B4" s="187"/>
      <c r="C4" s="794" t="s">
        <v>736</v>
      </c>
      <c r="D4" s="1011"/>
      <c r="E4" s="1011"/>
      <c r="F4" s="789"/>
      <c r="G4" s="658" t="s">
        <v>814</v>
      </c>
      <c r="H4" s="867" t="s">
        <v>815</v>
      </c>
      <c r="I4" s="391"/>
      <c r="J4" s="658" t="s">
        <v>818</v>
      </c>
      <c r="K4" s="144"/>
      <c r="L4" s="793" t="s">
        <v>736</v>
      </c>
      <c r="M4" s="1011"/>
      <c r="N4" s="1011"/>
      <c r="O4" s="789"/>
      <c r="P4" s="141" t="s">
        <v>78</v>
      </c>
      <c r="Q4" s="206" t="s">
        <v>819</v>
      </c>
      <c r="R4" s="934"/>
      <c r="S4" s="881"/>
      <c r="T4" s="592"/>
      <c r="U4" s="793" t="s">
        <v>736</v>
      </c>
      <c r="V4" s="1011"/>
      <c r="W4" s="1011"/>
      <c r="X4" s="457"/>
      <c r="Y4" s="830" t="s">
        <v>78</v>
      </c>
      <c r="Z4" s="829" t="s">
        <v>819</v>
      </c>
      <c r="AA4" s="684"/>
      <c r="AB4" s="793" t="s">
        <v>736</v>
      </c>
      <c r="AC4" s="959"/>
      <c r="AD4" s="959"/>
      <c r="AE4" s="795"/>
      <c r="AF4" s="138" t="s">
        <v>79</v>
      </c>
      <c r="AG4" s="141" t="s">
        <v>819</v>
      </c>
      <c r="AH4" s="934"/>
    </row>
    <row r="5" spans="1:34" s="153" customFormat="1" ht="24.75" customHeight="1">
      <c r="A5" s="881"/>
      <c r="B5" s="142"/>
      <c r="C5" s="142"/>
      <c r="D5" s="791" t="s">
        <v>732</v>
      </c>
      <c r="E5" s="141" t="s">
        <v>80</v>
      </c>
      <c r="F5" s="792" t="s">
        <v>735</v>
      </c>
      <c r="G5" s="142"/>
      <c r="H5" s="142"/>
      <c r="I5" s="684" t="s">
        <v>738</v>
      </c>
      <c r="J5" s="684"/>
      <c r="K5" s="684"/>
      <c r="L5" s="142"/>
      <c r="M5" s="791" t="s">
        <v>732</v>
      </c>
      <c r="N5" s="451" t="s">
        <v>29</v>
      </c>
      <c r="O5" s="658" t="s">
        <v>708</v>
      </c>
      <c r="P5" s="142"/>
      <c r="Q5" s="142"/>
      <c r="R5" s="934"/>
      <c r="S5" s="881"/>
      <c r="T5" s="592"/>
      <c r="U5" s="142"/>
      <c r="V5" s="791" t="s">
        <v>732</v>
      </c>
      <c r="W5" s="451" t="s">
        <v>29</v>
      </c>
      <c r="X5" s="658" t="s">
        <v>708</v>
      </c>
      <c r="Y5" s="206"/>
      <c r="Z5" s="138"/>
      <c r="AA5" s="142"/>
      <c r="AB5" s="142"/>
      <c r="AC5" s="791" t="s">
        <v>732</v>
      </c>
      <c r="AD5" s="451" t="s">
        <v>29</v>
      </c>
      <c r="AE5" s="658" t="s">
        <v>708</v>
      </c>
      <c r="AF5" s="235"/>
      <c r="AG5" s="391"/>
      <c r="AH5" s="934"/>
    </row>
    <row r="6" spans="1:34" s="153" customFormat="1" ht="24.75" customHeight="1">
      <c r="A6" s="882"/>
      <c r="B6" s="375" t="s">
        <v>740</v>
      </c>
      <c r="C6" s="790" t="s">
        <v>737</v>
      </c>
      <c r="D6" s="790" t="s">
        <v>733</v>
      </c>
      <c r="E6" s="146" t="s">
        <v>734</v>
      </c>
      <c r="F6" s="375" t="s">
        <v>81</v>
      </c>
      <c r="G6" s="868" t="s">
        <v>817</v>
      </c>
      <c r="H6" s="868" t="s">
        <v>816</v>
      </c>
      <c r="I6" s="375" t="s">
        <v>739</v>
      </c>
      <c r="J6" s="868" t="s">
        <v>733</v>
      </c>
      <c r="K6" s="375"/>
      <c r="L6" s="790" t="s">
        <v>737</v>
      </c>
      <c r="M6" s="790" t="s">
        <v>733</v>
      </c>
      <c r="N6" s="146" t="s">
        <v>734</v>
      </c>
      <c r="O6" s="375" t="s">
        <v>81</v>
      </c>
      <c r="P6" s="868" t="s">
        <v>817</v>
      </c>
      <c r="Q6" s="868" t="s">
        <v>816</v>
      </c>
      <c r="R6" s="935"/>
      <c r="S6" s="882"/>
      <c r="T6" s="593"/>
      <c r="U6" s="790" t="s">
        <v>737</v>
      </c>
      <c r="V6" s="790" t="s">
        <v>733</v>
      </c>
      <c r="W6" s="146" t="s">
        <v>734</v>
      </c>
      <c r="X6" s="375" t="s">
        <v>81</v>
      </c>
      <c r="Y6" s="868" t="s">
        <v>817</v>
      </c>
      <c r="Z6" s="868" t="s">
        <v>816</v>
      </c>
      <c r="AA6" s="375"/>
      <c r="AB6" s="790" t="s">
        <v>737</v>
      </c>
      <c r="AC6" s="790" t="s">
        <v>733</v>
      </c>
      <c r="AD6" s="146" t="s">
        <v>734</v>
      </c>
      <c r="AE6" s="375" t="s">
        <v>81</v>
      </c>
      <c r="AF6" s="868" t="s">
        <v>817</v>
      </c>
      <c r="AG6" s="873" t="s">
        <v>816</v>
      </c>
      <c r="AH6" s="935"/>
    </row>
    <row r="7" spans="1:34" s="153" customFormat="1" ht="45" customHeight="1">
      <c r="A7" s="232">
        <v>2014</v>
      </c>
      <c r="B7" s="395">
        <v>404836</v>
      </c>
      <c r="C7" s="788">
        <v>404836</v>
      </c>
      <c r="D7" s="405">
        <v>336816</v>
      </c>
      <c r="E7" s="397">
        <v>83.198134553251194</v>
      </c>
      <c r="F7" s="405">
        <v>7300</v>
      </c>
      <c r="G7" s="405">
        <v>60720</v>
      </c>
      <c r="H7" s="405"/>
      <c r="I7" s="405">
        <v>10600</v>
      </c>
      <c r="J7" s="405"/>
      <c r="K7" s="405">
        <v>26370</v>
      </c>
      <c r="L7" s="405">
        <v>26370</v>
      </c>
      <c r="M7" s="405">
        <v>26370</v>
      </c>
      <c r="N7" s="397">
        <v>100</v>
      </c>
      <c r="O7" s="405">
        <v>0</v>
      </c>
      <c r="P7" s="405">
        <v>0</v>
      </c>
      <c r="Q7" s="405"/>
      <c r="R7" s="233">
        <v>2014</v>
      </c>
      <c r="S7" s="232">
        <v>2014</v>
      </c>
      <c r="T7" s="797">
        <v>154266</v>
      </c>
      <c r="U7" s="406">
        <v>154266</v>
      </c>
      <c r="V7" s="406">
        <v>146966</v>
      </c>
      <c r="W7" s="407">
        <v>95.26791386306769</v>
      </c>
      <c r="X7" s="406">
        <v>7300</v>
      </c>
      <c r="Y7" s="406">
        <v>0</v>
      </c>
      <c r="Z7" s="406"/>
      <c r="AA7" s="406">
        <v>274320</v>
      </c>
      <c r="AB7" s="406">
        <v>213600</v>
      </c>
      <c r="AC7" s="406">
        <v>152880</v>
      </c>
      <c r="AD7" s="407">
        <v>71.573033707865164</v>
      </c>
      <c r="AE7" s="406">
        <v>0</v>
      </c>
      <c r="AF7" s="406">
        <v>60720</v>
      </c>
      <c r="AG7" s="406"/>
      <c r="AH7" s="233">
        <v>2014</v>
      </c>
    </row>
    <row r="8" spans="1:34" s="153" customFormat="1" ht="45" customHeight="1">
      <c r="A8" s="232">
        <v>2015</v>
      </c>
      <c r="B8" s="395">
        <v>406705</v>
      </c>
      <c r="C8" s="788">
        <v>406705</v>
      </c>
      <c r="D8" s="405">
        <v>338685</v>
      </c>
      <c r="E8" s="397">
        <v>83.275346995979888</v>
      </c>
      <c r="F8" s="405">
        <v>2800</v>
      </c>
      <c r="G8" s="405">
        <v>65220</v>
      </c>
      <c r="H8" s="405"/>
      <c r="I8" s="405">
        <v>10600</v>
      </c>
      <c r="J8" s="405"/>
      <c r="K8" s="405">
        <v>28239</v>
      </c>
      <c r="L8" s="405">
        <v>28239</v>
      </c>
      <c r="M8" s="405">
        <v>28239</v>
      </c>
      <c r="N8" s="397">
        <v>100</v>
      </c>
      <c r="O8" s="405">
        <v>0</v>
      </c>
      <c r="P8" s="405">
        <v>0</v>
      </c>
      <c r="Q8" s="405"/>
      <c r="R8" s="233">
        <v>2015</v>
      </c>
      <c r="S8" s="232">
        <v>2015</v>
      </c>
      <c r="T8" s="797">
        <v>158766</v>
      </c>
      <c r="U8" s="406">
        <v>154266</v>
      </c>
      <c r="V8" s="406">
        <v>146966</v>
      </c>
      <c r="W8" s="407">
        <v>95.26791386306769</v>
      </c>
      <c r="X8" s="406">
        <v>2800</v>
      </c>
      <c r="Y8" s="406">
        <v>4500</v>
      </c>
      <c r="Z8" s="406"/>
      <c r="AA8" s="406">
        <v>274320</v>
      </c>
      <c r="AB8" s="406">
        <v>213600</v>
      </c>
      <c r="AC8" s="406">
        <v>152880</v>
      </c>
      <c r="AD8" s="407">
        <v>71.573033707865164</v>
      </c>
      <c r="AE8" s="406">
        <v>0</v>
      </c>
      <c r="AF8" s="406">
        <v>60720</v>
      </c>
      <c r="AG8" s="406"/>
      <c r="AH8" s="233">
        <v>2015</v>
      </c>
    </row>
    <row r="9" spans="1:34" s="153" customFormat="1" ht="45" customHeight="1">
      <c r="A9" s="232">
        <v>2016</v>
      </c>
      <c r="B9" s="395">
        <v>410343</v>
      </c>
      <c r="C9" s="788">
        <v>410343</v>
      </c>
      <c r="D9" s="405">
        <v>341423</v>
      </c>
      <c r="E9" s="397">
        <v>83.204294943498496</v>
      </c>
      <c r="F9" s="405">
        <v>2800</v>
      </c>
      <c r="G9" s="405">
        <v>66120</v>
      </c>
      <c r="H9" s="405"/>
      <c r="I9" s="405">
        <v>10600</v>
      </c>
      <c r="J9" s="405"/>
      <c r="K9" s="405">
        <v>44667</v>
      </c>
      <c r="L9" s="405">
        <v>44667</v>
      </c>
      <c r="M9" s="405">
        <v>44667</v>
      </c>
      <c r="N9" s="397">
        <v>100</v>
      </c>
      <c r="O9" s="405">
        <v>0</v>
      </c>
      <c r="P9" s="405">
        <v>0</v>
      </c>
      <c r="Q9" s="405"/>
      <c r="R9" s="233">
        <v>2016</v>
      </c>
      <c r="S9" s="232">
        <v>2016</v>
      </c>
      <c r="T9" s="797">
        <v>158766</v>
      </c>
      <c r="U9" s="406">
        <v>154266</v>
      </c>
      <c r="V9" s="406">
        <v>146966</v>
      </c>
      <c r="W9" s="407">
        <v>95.26791386306769</v>
      </c>
      <c r="X9" s="406">
        <v>2800</v>
      </c>
      <c r="Y9" s="406">
        <v>4500</v>
      </c>
      <c r="Z9" s="406"/>
      <c r="AA9" s="406">
        <v>262430</v>
      </c>
      <c r="AB9" s="406">
        <v>200810</v>
      </c>
      <c r="AC9" s="406">
        <v>139190</v>
      </c>
      <c r="AD9" s="407">
        <v>69.314277177431407</v>
      </c>
      <c r="AE9" s="406">
        <v>0</v>
      </c>
      <c r="AF9" s="406">
        <v>61620</v>
      </c>
      <c r="AG9" s="406"/>
      <c r="AH9" s="233">
        <v>2016</v>
      </c>
    </row>
    <row r="10" spans="1:34" s="153" customFormat="1" ht="45" customHeight="1">
      <c r="A10" s="232">
        <v>2017</v>
      </c>
      <c r="B10" s="395">
        <v>412643</v>
      </c>
      <c r="C10" s="788">
        <v>412643</v>
      </c>
      <c r="D10" s="405">
        <v>352993</v>
      </c>
      <c r="E10" s="397">
        <v>85.029254979609433</v>
      </c>
      <c r="F10" s="405">
        <v>4900</v>
      </c>
      <c r="G10" s="405">
        <v>57250</v>
      </c>
      <c r="H10" s="405"/>
      <c r="I10" s="405">
        <v>14400</v>
      </c>
      <c r="J10" s="405"/>
      <c r="K10" s="405">
        <v>44667</v>
      </c>
      <c r="L10" s="405">
        <v>44667</v>
      </c>
      <c r="M10" s="405">
        <v>44667</v>
      </c>
      <c r="N10" s="397">
        <v>100</v>
      </c>
      <c r="O10" s="405">
        <v>0</v>
      </c>
      <c r="P10" s="405">
        <v>0</v>
      </c>
      <c r="Q10" s="405"/>
      <c r="R10" s="233">
        <v>2017</v>
      </c>
      <c r="S10" s="232">
        <v>2017</v>
      </c>
      <c r="T10" s="797">
        <v>155266</v>
      </c>
      <c r="U10" s="406">
        <v>152766</v>
      </c>
      <c r="V10" s="406">
        <v>149966</v>
      </c>
      <c r="W10" s="407">
        <v>96.586503162314997</v>
      </c>
      <c r="X10" s="406">
        <v>2800</v>
      </c>
      <c r="Y10" s="406">
        <v>2500</v>
      </c>
      <c r="Z10" s="406"/>
      <c r="AA10" s="406">
        <v>255560</v>
      </c>
      <c r="AB10" s="406">
        <v>200810</v>
      </c>
      <c r="AC10" s="406">
        <v>143960</v>
      </c>
      <c r="AD10" s="407">
        <v>71.689656889597131</v>
      </c>
      <c r="AE10" s="406">
        <v>2100</v>
      </c>
      <c r="AF10" s="406">
        <v>54750</v>
      </c>
      <c r="AG10" s="406"/>
      <c r="AH10" s="233">
        <v>2017</v>
      </c>
    </row>
    <row r="11" spans="1:34" s="153" customFormat="1" ht="45" customHeight="1">
      <c r="A11" s="232">
        <v>2018</v>
      </c>
      <c r="B11" s="573">
        <v>435833</v>
      </c>
      <c r="C11" s="788">
        <v>435833</v>
      </c>
      <c r="D11" s="405">
        <v>352063</v>
      </c>
      <c r="E11" s="397">
        <v>80.8</v>
      </c>
      <c r="F11" s="405">
        <v>4900</v>
      </c>
      <c r="G11" s="405">
        <v>78870</v>
      </c>
      <c r="H11" s="405"/>
      <c r="I11" s="405">
        <v>14400</v>
      </c>
      <c r="J11" s="405"/>
      <c r="K11" s="405">
        <v>44667</v>
      </c>
      <c r="L11" s="405">
        <v>44667</v>
      </c>
      <c r="M11" s="405">
        <v>44667</v>
      </c>
      <c r="N11" s="397">
        <v>100</v>
      </c>
      <c r="O11" s="405">
        <v>0</v>
      </c>
      <c r="P11" s="405">
        <v>0</v>
      </c>
      <c r="Q11" s="405"/>
      <c r="R11" s="233">
        <v>2018</v>
      </c>
      <c r="S11" s="232">
        <v>2018</v>
      </c>
      <c r="T11" s="797">
        <v>157766</v>
      </c>
      <c r="U11" s="406">
        <v>155266</v>
      </c>
      <c r="V11" s="406">
        <v>149966</v>
      </c>
      <c r="W11" s="407">
        <v>96.6</v>
      </c>
      <c r="X11" s="406">
        <v>2800</v>
      </c>
      <c r="Y11" s="406">
        <v>2500</v>
      </c>
      <c r="Z11" s="406"/>
      <c r="AA11" s="406">
        <v>297870</v>
      </c>
      <c r="AB11" s="406">
        <v>221500</v>
      </c>
      <c r="AC11" s="406">
        <v>145130</v>
      </c>
      <c r="AD11" s="407">
        <v>64.599999999999994</v>
      </c>
      <c r="AE11" s="406">
        <v>2100</v>
      </c>
      <c r="AF11" s="572">
        <v>76370</v>
      </c>
      <c r="AG11" s="572"/>
      <c r="AH11" s="233">
        <v>2018</v>
      </c>
    </row>
    <row r="12" spans="1:34" s="153" customFormat="1" ht="45" customHeight="1">
      <c r="A12" s="232">
        <v>2019</v>
      </c>
      <c r="B12" s="574">
        <v>340693</v>
      </c>
      <c r="C12" s="788">
        <v>340693</v>
      </c>
      <c r="D12" s="405">
        <v>339793</v>
      </c>
      <c r="E12" s="397">
        <v>99.735832553060959</v>
      </c>
      <c r="F12" s="405">
        <v>900</v>
      </c>
      <c r="G12" s="405">
        <v>96220</v>
      </c>
      <c r="H12" s="405"/>
      <c r="I12" s="405">
        <v>14400</v>
      </c>
      <c r="J12" s="405"/>
      <c r="K12" s="405">
        <v>44667</v>
      </c>
      <c r="L12" s="405">
        <v>44667</v>
      </c>
      <c r="M12" s="405">
        <v>44667</v>
      </c>
      <c r="N12" s="397">
        <v>100</v>
      </c>
      <c r="O12" s="405">
        <v>0</v>
      </c>
      <c r="P12" s="405">
        <v>0</v>
      </c>
      <c r="Q12" s="405"/>
      <c r="R12" s="233">
        <v>2019</v>
      </c>
      <c r="S12" s="232">
        <v>2019</v>
      </c>
      <c r="T12" s="797">
        <v>154646</v>
      </c>
      <c r="U12" s="406">
        <v>144846</v>
      </c>
      <c r="V12" s="406">
        <v>144846</v>
      </c>
      <c r="W12" s="407">
        <v>100</v>
      </c>
      <c r="X12" s="405" t="s">
        <v>44</v>
      </c>
      <c r="Y12" s="406">
        <v>9800</v>
      </c>
      <c r="Z12" s="406"/>
      <c r="AA12" s="406">
        <v>223200</v>
      </c>
      <c r="AB12" s="406">
        <v>136780</v>
      </c>
      <c r="AC12" s="406">
        <v>135880</v>
      </c>
      <c r="AD12" s="407">
        <v>99.342009065652874</v>
      </c>
      <c r="AE12" s="406">
        <v>900</v>
      </c>
      <c r="AF12" s="406">
        <v>86420</v>
      </c>
      <c r="AG12" s="406"/>
      <c r="AH12" s="233">
        <v>2019</v>
      </c>
    </row>
    <row r="13" spans="1:34" s="153" customFormat="1" ht="45" customHeight="1">
      <c r="A13" s="232">
        <v>2020</v>
      </c>
      <c r="B13" s="574">
        <v>396045</v>
      </c>
      <c r="C13" s="788">
        <v>356045</v>
      </c>
      <c r="D13" s="405">
        <v>352345</v>
      </c>
      <c r="E13" s="397">
        <v>98.960805516156697</v>
      </c>
      <c r="F13" s="405">
        <v>3700</v>
      </c>
      <c r="G13" s="405">
        <v>40000</v>
      </c>
      <c r="H13" s="405"/>
      <c r="I13" s="405">
        <v>14400</v>
      </c>
      <c r="J13" s="405"/>
      <c r="K13" s="405">
        <v>44667</v>
      </c>
      <c r="L13" s="405">
        <v>44667</v>
      </c>
      <c r="M13" s="405">
        <v>44667</v>
      </c>
      <c r="N13" s="397">
        <v>100</v>
      </c>
      <c r="O13" s="405">
        <v>0</v>
      </c>
      <c r="P13" s="405">
        <v>0</v>
      </c>
      <c r="Q13" s="571"/>
      <c r="R13" s="233">
        <v>2020</v>
      </c>
      <c r="S13" s="232">
        <v>2020</v>
      </c>
      <c r="T13" s="797">
        <v>149578</v>
      </c>
      <c r="U13" s="406">
        <v>139778</v>
      </c>
      <c r="V13" s="406">
        <v>139778</v>
      </c>
      <c r="W13" s="407">
        <v>100</v>
      </c>
      <c r="X13" s="406">
        <v>0</v>
      </c>
      <c r="Y13" s="406">
        <v>9800</v>
      </c>
      <c r="Z13" s="406"/>
      <c r="AA13" s="406">
        <v>187400</v>
      </c>
      <c r="AB13" s="406">
        <v>157200</v>
      </c>
      <c r="AC13" s="406">
        <v>153500</v>
      </c>
      <c r="AD13" s="407">
        <v>97.646310432569976</v>
      </c>
      <c r="AE13" s="406">
        <v>3700</v>
      </c>
      <c r="AF13" s="406">
        <v>30200</v>
      </c>
      <c r="AG13" s="406"/>
      <c r="AH13" s="233">
        <v>2020</v>
      </c>
    </row>
    <row r="14" spans="1:34" s="153" customFormat="1" ht="45" customHeight="1">
      <c r="A14" s="394">
        <v>2021</v>
      </c>
      <c r="B14" s="788">
        <v>396045</v>
      </c>
      <c r="C14" s="788">
        <v>356045</v>
      </c>
      <c r="D14" s="405">
        <v>352745</v>
      </c>
      <c r="E14" s="397">
        <v>99.1</v>
      </c>
      <c r="F14" s="405">
        <v>3300</v>
      </c>
      <c r="G14" s="405">
        <v>40000</v>
      </c>
      <c r="H14" s="405"/>
      <c r="I14" s="405">
        <v>14400</v>
      </c>
      <c r="J14" s="405"/>
      <c r="K14" s="405">
        <v>44667</v>
      </c>
      <c r="L14" s="405">
        <v>44667</v>
      </c>
      <c r="M14" s="405">
        <v>44667</v>
      </c>
      <c r="N14" s="397">
        <v>100</v>
      </c>
      <c r="O14" s="405">
        <v>0</v>
      </c>
      <c r="P14" s="405">
        <v>0</v>
      </c>
      <c r="Q14" s="405"/>
      <c r="R14" s="233">
        <v>2021</v>
      </c>
      <c r="S14" s="232">
        <v>2021</v>
      </c>
      <c r="T14" s="797">
        <v>149578</v>
      </c>
      <c r="U14" s="406">
        <v>139778</v>
      </c>
      <c r="V14" s="406">
        <v>139778</v>
      </c>
      <c r="W14" s="407">
        <v>100</v>
      </c>
      <c r="X14" s="406">
        <v>0</v>
      </c>
      <c r="Y14" s="406">
        <v>9800</v>
      </c>
      <c r="Z14" s="406"/>
      <c r="AA14" s="406">
        <v>187400</v>
      </c>
      <c r="AB14" s="406">
        <v>157200</v>
      </c>
      <c r="AC14" s="406">
        <v>153900</v>
      </c>
      <c r="AD14" s="407">
        <v>97.9</v>
      </c>
      <c r="AE14" s="406">
        <v>3300</v>
      </c>
      <c r="AF14" s="406">
        <v>30200</v>
      </c>
      <c r="AG14" s="406"/>
      <c r="AH14" s="233">
        <v>2021</v>
      </c>
    </row>
    <row r="15" spans="1:34" s="153" customFormat="1" ht="45" customHeight="1">
      <c r="A15" s="394">
        <v>2022</v>
      </c>
      <c r="B15" s="788">
        <v>396745</v>
      </c>
      <c r="C15" s="788">
        <v>356745</v>
      </c>
      <c r="D15" s="405">
        <v>353445</v>
      </c>
      <c r="E15" s="397">
        <v>99.074969516040866</v>
      </c>
      <c r="F15" s="405">
        <v>3300</v>
      </c>
      <c r="G15" s="405">
        <v>40000</v>
      </c>
      <c r="H15" s="405"/>
      <c r="I15" s="405">
        <v>14400</v>
      </c>
      <c r="J15" s="405"/>
      <c r="K15" s="405">
        <v>44667</v>
      </c>
      <c r="L15" s="405">
        <v>44667</v>
      </c>
      <c r="M15" s="405">
        <v>44667</v>
      </c>
      <c r="N15" s="397">
        <v>100</v>
      </c>
      <c r="O15" s="405">
        <v>0</v>
      </c>
      <c r="P15" s="405">
        <v>0</v>
      </c>
      <c r="Q15" s="405"/>
      <c r="R15" s="233">
        <v>2022</v>
      </c>
      <c r="S15" s="232">
        <v>2022</v>
      </c>
      <c r="T15" s="797">
        <v>149578</v>
      </c>
      <c r="U15" s="406">
        <v>139778</v>
      </c>
      <c r="V15" s="406">
        <v>139778</v>
      </c>
      <c r="W15" s="407">
        <v>100</v>
      </c>
      <c r="X15" s="406">
        <v>0</v>
      </c>
      <c r="Y15" s="406">
        <v>9800</v>
      </c>
      <c r="Z15" s="406"/>
      <c r="AA15" s="406">
        <v>188100</v>
      </c>
      <c r="AB15" s="406">
        <v>157900</v>
      </c>
      <c r="AC15" s="406">
        <v>154600</v>
      </c>
      <c r="AD15" s="407">
        <v>97.910069664344519</v>
      </c>
      <c r="AE15" s="406">
        <v>3300</v>
      </c>
      <c r="AF15" s="406">
        <v>30200</v>
      </c>
      <c r="AG15" s="406"/>
      <c r="AH15" s="233">
        <v>2022</v>
      </c>
    </row>
    <row r="16" spans="1:34" s="234" customFormat="1" ht="45" customHeight="1">
      <c r="A16" s="757">
        <v>2023</v>
      </c>
      <c r="B16" s="824">
        <v>396745</v>
      </c>
      <c r="C16" s="824">
        <v>356745</v>
      </c>
      <c r="D16" s="408">
        <v>354242</v>
      </c>
      <c r="E16" s="825">
        <v>99.298378393530399</v>
      </c>
      <c r="F16" s="408">
        <v>2503</v>
      </c>
      <c r="G16" s="408">
        <v>600</v>
      </c>
      <c r="H16" s="408">
        <v>39400</v>
      </c>
      <c r="I16" s="408">
        <v>14400</v>
      </c>
      <c r="J16" s="408">
        <v>14400</v>
      </c>
      <c r="K16" s="408">
        <v>44667</v>
      </c>
      <c r="L16" s="408">
        <v>44667</v>
      </c>
      <c r="M16" s="408">
        <v>44667</v>
      </c>
      <c r="N16" s="758">
        <v>100</v>
      </c>
      <c r="O16" s="408">
        <v>0</v>
      </c>
      <c r="P16" s="408">
        <v>0</v>
      </c>
      <c r="Q16" s="408">
        <v>0</v>
      </c>
      <c r="R16" s="708">
        <v>2023</v>
      </c>
      <c r="S16" s="705">
        <v>2023</v>
      </c>
      <c r="T16" s="826">
        <v>149578</v>
      </c>
      <c r="U16" s="827">
        <v>139778</v>
      </c>
      <c r="V16" s="827">
        <v>139778</v>
      </c>
      <c r="W16" s="828">
        <v>100</v>
      </c>
      <c r="X16" s="827">
        <v>0</v>
      </c>
      <c r="Y16" s="827">
        <v>0</v>
      </c>
      <c r="Z16" s="827">
        <v>9800</v>
      </c>
      <c r="AA16" s="827">
        <v>188100</v>
      </c>
      <c r="AB16" s="827">
        <v>157900</v>
      </c>
      <c r="AC16" s="827">
        <v>155397</v>
      </c>
      <c r="AD16" s="828">
        <v>98.414819506016471</v>
      </c>
      <c r="AE16" s="827">
        <v>2503</v>
      </c>
      <c r="AF16" s="827">
        <v>600</v>
      </c>
      <c r="AG16" s="827">
        <v>29600</v>
      </c>
      <c r="AH16" s="708">
        <v>2023</v>
      </c>
    </row>
    <row r="17" spans="1:34" s="234" customFormat="1" ht="16.5" customHeight="1">
      <c r="A17" s="872" t="s">
        <v>820</v>
      </c>
      <c r="B17" s="870"/>
      <c r="C17" s="870"/>
      <c r="D17" s="465"/>
      <c r="E17" s="796"/>
      <c r="F17" s="465"/>
      <c r="G17" s="465"/>
      <c r="H17" s="465"/>
      <c r="I17" s="465"/>
      <c r="J17" s="465"/>
      <c r="K17" s="465"/>
      <c r="L17" s="465"/>
      <c r="M17" s="465"/>
      <c r="N17" s="665"/>
      <c r="O17" s="465"/>
      <c r="P17" s="465"/>
      <c r="Q17" s="465"/>
      <c r="R17" s="239"/>
      <c r="S17" s="239"/>
      <c r="T17" s="871"/>
      <c r="U17" s="667"/>
      <c r="V17" s="667"/>
      <c r="W17" s="668"/>
      <c r="X17" s="667"/>
      <c r="Y17" s="667"/>
      <c r="Z17" s="667"/>
      <c r="AA17" s="667"/>
      <c r="AB17" s="667"/>
      <c r="AC17" s="667"/>
      <c r="AD17" s="668"/>
      <c r="AE17" s="667"/>
      <c r="AF17" s="667"/>
      <c r="AG17" s="667"/>
      <c r="AH17" s="239"/>
    </row>
    <row r="18" spans="1:34" s="151" customFormat="1" ht="14.1" customHeight="1">
      <c r="A18" s="151" t="s">
        <v>374</v>
      </c>
      <c r="H18" s="152"/>
      <c r="I18" s="152"/>
      <c r="J18" s="152"/>
      <c r="K18" s="152"/>
      <c r="O18" s="152"/>
      <c r="P18" s="152"/>
      <c r="R18" s="152" t="s">
        <v>375</v>
      </c>
      <c r="S18" s="151" t="s">
        <v>374</v>
      </c>
      <c r="Z18" s="152"/>
      <c r="AA18" s="152"/>
      <c r="AB18" s="657"/>
      <c r="AH18" s="152" t="s">
        <v>375</v>
      </c>
    </row>
  </sheetData>
  <mergeCells count="15">
    <mergeCell ref="AA3:AG3"/>
    <mergeCell ref="T3:Z3"/>
    <mergeCell ref="V4:W4"/>
    <mergeCell ref="AC4:AD4"/>
    <mergeCell ref="I3:J3"/>
    <mergeCell ref="A1:I1"/>
    <mergeCell ref="L1:R1"/>
    <mergeCell ref="S1:Z1"/>
    <mergeCell ref="AB1:AH1"/>
    <mergeCell ref="A3:A6"/>
    <mergeCell ref="R3:R6"/>
    <mergeCell ref="S3:S6"/>
    <mergeCell ref="AH3:AH6"/>
    <mergeCell ref="D4:E4"/>
    <mergeCell ref="M4:N4"/>
  </mergeCells>
  <phoneticPr fontId="6" type="noConversion"/>
  <printOptions horizontalCentered="1" gridLines="1" gridLinesSet="0"/>
  <pageMargins left="1.2204724409448819" right="1.2204724409448819" top="1.1023622047244095" bottom="2.3228346456692917" header="0" footer="0"/>
  <pageSetup paperSize="9" scale="87" orientation="portrait" horizontalDpi="200" verticalDpi="200" r:id="rId1"/>
  <headerFooter alignWithMargins="0"/>
  <colBreaks count="2" manualBreakCount="2">
    <brk id="8" max="1048575" man="1"/>
    <brk id="18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zoomScaleSheetLayoutView="100" workbookViewId="0">
      <selection activeCell="I2" sqref="I2"/>
    </sheetView>
  </sheetViews>
  <sheetFormatPr defaultRowHeight="17.25"/>
  <cols>
    <col min="1" max="1" width="9.5" style="154" customWidth="1"/>
    <col min="2" max="2" width="7.5" style="154" customWidth="1"/>
    <col min="3" max="3" width="9.25" style="154" customWidth="1"/>
    <col min="4" max="4" width="5.875" style="154" customWidth="1"/>
    <col min="5" max="5" width="8.375" style="154" customWidth="1"/>
    <col min="6" max="6" width="9.375" style="154" customWidth="1"/>
    <col min="7" max="7" width="16.125" style="154" customWidth="1"/>
    <col min="8" max="8" width="14.25" style="154" customWidth="1"/>
    <col min="9" max="9" width="10.75" style="154" customWidth="1"/>
    <col min="10" max="10" width="8.125" style="154" customWidth="1"/>
    <col min="11" max="11" width="18.5" style="154" customWidth="1"/>
    <col min="12" max="12" width="8.625" style="154" customWidth="1"/>
    <col min="13" max="13" width="21.875" style="154" customWidth="1"/>
    <col min="14" max="14" width="16.375" style="154" customWidth="1"/>
    <col min="15" max="16" width="13.5" style="154" customWidth="1"/>
    <col min="17" max="16384" width="9" style="154"/>
  </cols>
  <sheetData>
    <row r="1" spans="1:16" s="204" customFormat="1" ht="20.100000000000001" customHeight="1">
      <c r="A1" s="916" t="s">
        <v>824</v>
      </c>
      <c r="B1" s="916"/>
      <c r="C1" s="916"/>
      <c r="D1" s="916"/>
      <c r="E1" s="916"/>
      <c r="F1" s="916" t="s">
        <v>31</v>
      </c>
      <c r="G1" s="916"/>
      <c r="H1" s="916"/>
      <c r="I1" s="916" t="s">
        <v>825</v>
      </c>
      <c r="J1" s="916"/>
      <c r="K1" s="916"/>
      <c r="L1" s="916" t="s">
        <v>32</v>
      </c>
      <c r="M1" s="916"/>
      <c r="N1" s="916"/>
      <c r="O1" s="916"/>
      <c r="P1" s="916"/>
    </row>
    <row r="2" spans="1:16" s="153" customFormat="1" ht="20.100000000000001" customHeight="1" thickBot="1">
      <c r="A2" s="134" t="s">
        <v>321</v>
      </c>
      <c r="B2" s="134"/>
      <c r="C2" s="134"/>
      <c r="D2" s="134"/>
      <c r="E2" s="134"/>
      <c r="F2" s="134"/>
      <c r="G2" s="134"/>
      <c r="H2" s="135" t="s">
        <v>322</v>
      </c>
      <c r="I2" s="134" t="s">
        <v>321</v>
      </c>
      <c r="J2" s="134"/>
      <c r="K2" s="134"/>
      <c r="L2" s="134"/>
      <c r="M2" s="134"/>
      <c r="N2" s="134"/>
      <c r="O2" s="134"/>
      <c r="P2" s="135" t="s">
        <v>322</v>
      </c>
    </row>
    <row r="3" spans="1:16" s="151" customFormat="1" ht="28.5" customHeight="1" thickTop="1">
      <c r="A3" s="880" t="s">
        <v>57</v>
      </c>
      <c r="B3" s="1032" t="s">
        <v>452</v>
      </c>
      <c r="C3" s="1033"/>
      <c r="D3" s="1032" t="s">
        <v>33</v>
      </c>
      <c r="E3" s="1035"/>
      <c r="F3" s="1032" t="s">
        <v>34</v>
      </c>
      <c r="G3" s="1033"/>
      <c r="H3" s="933" t="s">
        <v>7</v>
      </c>
      <c r="I3" s="880" t="s">
        <v>57</v>
      </c>
      <c r="J3" s="1032" t="s">
        <v>35</v>
      </c>
      <c r="K3" s="1035"/>
      <c r="L3" s="1032" t="s">
        <v>710</v>
      </c>
      <c r="M3" s="1033"/>
      <c r="N3" s="1036" t="s">
        <v>722</v>
      </c>
      <c r="O3" s="1037"/>
      <c r="P3" s="933" t="s">
        <v>7</v>
      </c>
    </row>
    <row r="4" spans="1:16" s="138" customFormat="1" ht="30" customHeight="1">
      <c r="A4" s="881"/>
      <c r="B4" s="1007"/>
      <c r="C4" s="1034"/>
      <c r="D4" s="1007"/>
      <c r="E4" s="1014"/>
      <c r="F4" s="1007"/>
      <c r="G4" s="1034"/>
      <c r="H4" s="934"/>
      <c r="I4" s="881"/>
      <c r="J4" s="1007"/>
      <c r="K4" s="1014"/>
      <c r="L4" s="1007"/>
      <c r="M4" s="1034"/>
      <c r="N4" s="1038" t="s">
        <v>721</v>
      </c>
      <c r="O4" s="1039"/>
      <c r="P4" s="934"/>
    </row>
    <row r="5" spans="1:16" s="151" customFormat="1" ht="21.95" customHeight="1">
      <c r="A5" s="881"/>
      <c r="B5" s="141" t="s">
        <v>83</v>
      </c>
      <c r="C5" s="141" t="s">
        <v>84</v>
      </c>
      <c r="D5" s="141" t="s">
        <v>83</v>
      </c>
      <c r="E5" s="658" t="s">
        <v>84</v>
      </c>
      <c r="F5" s="141" t="s">
        <v>83</v>
      </c>
      <c r="G5" s="141" t="s">
        <v>84</v>
      </c>
      <c r="H5" s="934"/>
      <c r="I5" s="881"/>
      <c r="J5" s="141" t="s">
        <v>83</v>
      </c>
      <c r="K5" s="141" t="s">
        <v>84</v>
      </c>
      <c r="L5" s="141" t="s">
        <v>83</v>
      </c>
      <c r="M5" s="141" t="s">
        <v>84</v>
      </c>
      <c r="N5" s="680" t="s">
        <v>58</v>
      </c>
      <c r="O5" s="680" t="s">
        <v>720</v>
      </c>
      <c r="P5" s="934"/>
    </row>
    <row r="6" spans="1:16" s="151" customFormat="1" ht="21.95" customHeight="1">
      <c r="A6" s="882"/>
      <c r="B6" s="146" t="s">
        <v>59</v>
      </c>
      <c r="C6" s="146" t="s">
        <v>36</v>
      </c>
      <c r="D6" s="146" t="s">
        <v>59</v>
      </c>
      <c r="E6" s="375" t="s">
        <v>36</v>
      </c>
      <c r="F6" s="146" t="s">
        <v>59</v>
      </c>
      <c r="G6" s="146" t="s">
        <v>36</v>
      </c>
      <c r="H6" s="935"/>
      <c r="I6" s="882"/>
      <c r="J6" s="146" t="s">
        <v>59</v>
      </c>
      <c r="K6" s="146" t="s">
        <v>36</v>
      </c>
      <c r="L6" s="146" t="s">
        <v>59</v>
      </c>
      <c r="M6" s="146" t="s">
        <v>36</v>
      </c>
      <c r="N6" s="679" t="s">
        <v>719</v>
      </c>
      <c r="O6" s="678" t="s">
        <v>82</v>
      </c>
      <c r="P6" s="935"/>
    </row>
    <row r="7" spans="1:16" s="186" customFormat="1" ht="44.1" customHeight="1">
      <c r="A7" s="232">
        <v>2014</v>
      </c>
      <c r="B7" s="676">
        <f>SUM(F7+J7+L7+D7)</f>
        <v>124</v>
      </c>
      <c r="C7" s="675">
        <v>6911.2</v>
      </c>
      <c r="D7" s="675">
        <v>18</v>
      </c>
      <c r="E7" s="675">
        <v>2535.1999999999998</v>
      </c>
      <c r="F7" s="675">
        <v>14</v>
      </c>
      <c r="G7" s="675">
        <v>1069</v>
      </c>
      <c r="H7" s="233">
        <v>2014</v>
      </c>
      <c r="I7" s="232">
        <v>2014</v>
      </c>
      <c r="J7" s="676">
        <v>58</v>
      </c>
      <c r="K7" s="675">
        <v>1923.2</v>
      </c>
      <c r="L7" s="675">
        <v>34</v>
      </c>
      <c r="M7" s="675">
        <v>1383.8</v>
      </c>
      <c r="N7" s="675" t="s">
        <v>450</v>
      </c>
      <c r="O7" s="675" t="s">
        <v>450</v>
      </c>
      <c r="P7" s="233">
        <v>2014</v>
      </c>
    </row>
    <row r="8" spans="1:16" s="186" customFormat="1" ht="44.1" customHeight="1">
      <c r="A8" s="232">
        <v>2015</v>
      </c>
      <c r="B8" s="676">
        <f>SUM(F8+J8+L8+D8)</f>
        <v>160</v>
      </c>
      <c r="C8" s="675">
        <v>9827.5999999999985</v>
      </c>
      <c r="D8" s="675">
        <v>18</v>
      </c>
      <c r="E8" s="675">
        <v>2535.1999999999998</v>
      </c>
      <c r="F8" s="675">
        <v>43</v>
      </c>
      <c r="G8" s="675">
        <v>2715</v>
      </c>
      <c r="H8" s="233">
        <v>2015</v>
      </c>
      <c r="I8" s="232">
        <v>2015</v>
      </c>
      <c r="J8" s="676">
        <v>65</v>
      </c>
      <c r="K8" s="675">
        <v>3193.6</v>
      </c>
      <c r="L8" s="675">
        <v>34</v>
      </c>
      <c r="M8" s="675">
        <v>1383.8</v>
      </c>
      <c r="N8" s="675" t="s">
        <v>450</v>
      </c>
      <c r="O8" s="675" t="s">
        <v>450</v>
      </c>
      <c r="P8" s="233">
        <v>2015</v>
      </c>
    </row>
    <row r="9" spans="1:16" s="186" customFormat="1" ht="44.1" customHeight="1">
      <c r="A9" s="232">
        <v>2016</v>
      </c>
      <c r="B9" s="676">
        <f>SUM(F9+J9+L9+D9)</f>
        <v>186</v>
      </c>
      <c r="C9" s="675">
        <v>13255.4</v>
      </c>
      <c r="D9" s="675">
        <v>18</v>
      </c>
      <c r="E9" s="675">
        <v>2535</v>
      </c>
      <c r="F9" s="675">
        <v>63</v>
      </c>
      <c r="G9" s="675">
        <v>5978</v>
      </c>
      <c r="H9" s="233">
        <v>2016</v>
      </c>
      <c r="I9" s="232">
        <v>2016</v>
      </c>
      <c r="J9" s="676">
        <v>71</v>
      </c>
      <c r="K9" s="675">
        <v>3358.6</v>
      </c>
      <c r="L9" s="675">
        <v>34</v>
      </c>
      <c r="M9" s="675">
        <v>1383.8</v>
      </c>
      <c r="N9" s="675" t="s">
        <v>450</v>
      </c>
      <c r="O9" s="675" t="s">
        <v>450</v>
      </c>
      <c r="P9" s="233">
        <v>2016</v>
      </c>
    </row>
    <row r="10" spans="1:16" s="186" customFormat="1" ht="44.1" customHeight="1">
      <c r="A10" s="232">
        <v>2017</v>
      </c>
      <c r="B10" s="677">
        <f>SUM(D10+J10+L10+F10)</f>
        <v>193</v>
      </c>
      <c r="C10" s="675">
        <f>SUM(G10+E10+K10+M10)</f>
        <v>14621</v>
      </c>
      <c r="D10" s="675">
        <v>26</v>
      </c>
      <c r="E10" s="675">
        <v>3945.4</v>
      </c>
      <c r="F10" s="675">
        <v>59</v>
      </c>
      <c r="G10" s="675">
        <v>5546.2</v>
      </c>
      <c r="H10" s="233">
        <v>2017</v>
      </c>
      <c r="I10" s="232">
        <v>2017</v>
      </c>
      <c r="J10" s="676">
        <v>71</v>
      </c>
      <c r="K10" s="675">
        <v>3358.6</v>
      </c>
      <c r="L10" s="675">
        <v>37</v>
      </c>
      <c r="M10" s="675">
        <v>1770.8</v>
      </c>
      <c r="N10" s="675" t="s">
        <v>450</v>
      </c>
      <c r="O10" s="675" t="s">
        <v>450</v>
      </c>
      <c r="P10" s="233">
        <v>2017</v>
      </c>
    </row>
    <row r="11" spans="1:16" s="186" customFormat="1" ht="44.1" customHeight="1">
      <c r="A11" s="232">
        <v>2018</v>
      </c>
      <c r="B11" s="677">
        <v>193</v>
      </c>
      <c r="C11" s="675">
        <v>14041</v>
      </c>
      <c r="D11" s="675">
        <v>26</v>
      </c>
      <c r="E11" s="675">
        <v>3945</v>
      </c>
      <c r="F11" s="675">
        <v>59</v>
      </c>
      <c r="G11" s="675">
        <v>5547</v>
      </c>
      <c r="H11" s="233">
        <v>2018</v>
      </c>
      <c r="I11" s="232">
        <v>2018</v>
      </c>
      <c r="J11" s="676">
        <v>71</v>
      </c>
      <c r="K11" s="675">
        <v>2779</v>
      </c>
      <c r="L11" s="675">
        <v>37</v>
      </c>
      <c r="M11" s="675">
        <v>1771</v>
      </c>
      <c r="N11" s="675" t="s">
        <v>450</v>
      </c>
      <c r="O11" s="675" t="s">
        <v>450</v>
      </c>
      <c r="P11" s="233">
        <v>2018</v>
      </c>
    </row>
    <row r="12" spans="1:16" s="186" customFormat="1" ht="44.1" customHeight="1">
      <c r="A12" s="232">
        <v>2019</v>
      </c>
      <c r="B12" s="674">
        <v>191</v>
      </c>
      <c r="C12" s="674">
        <v>13419</v>
      </c>
      <c r="D12" s="673">
        <v>25</v>
      </c>
      <c r="E12" s="673">
        <v>3406.1</v>
      </c>
      <c r="F12" s="672">
        <v>60</v>
      </c>
      <c r="G12" s="672">
        <v>5582.4</v>
      </c>
      <c r="H12" s="233">
        <v>2019</v>
      </c>
      <c r="I12" s="232">
        <v>2019</v>
      </c>
      <c r="J12" s="672">
        <v>71</v>
      </c>
      <c r="K12" s="672">
        <v>2778.6</v>
      </c>
      <c r="L12" s="672">
        <v>35</v>
      </c>
      <c r="M12" s="672">
        <v>1651.8</v>
      </c>
      <c r="N12" s="672" t="s">
        <v>450</v>
      </c>
      <c r="O12" s="672" t="s">
        <v>450</v>
      </c>
      <c r="P12" s="233">
        <v>2019</v>
      </c>
    </row>
    <row r="13" spans="1:16" s="152" customFormat="1" ht="44.1" customHeight="1">
      <c r="A13" s="232">
        <v>2020</v>
      </c>
      <c r="B13" s="674">
        <v>193</v>
      </c>
      <c r="C13" s="674">
        <v>13593</v>
      </c>
      <c r="D13" s="673">
        <v>25</v>
      </c>
      <c r="E13" s="673">
        <v>3406</v>
      </c>
      <c r="F13" s="672">
        <v>60</v>
      </c>
      <c r="G13" s="798">
        <v>5635</v>
      </c>
      <c r="H13" s="233">
        <v>2020</v>
      </c>
      <c r="I13" s="232">
        <v>2020</v>
      </c>
      <c r="J13" s="672">
        <v>72</v>
      </c>
      <c r="K13" s="672">
        <v>2811</v>
      </c>
      <c r="L13" s="672">
        <v>36</v>
      </c>
      <c r="M13" s="672">
        <v>1742</v>
      </c>
      <c r="N13" s="672" t="s">
        <v>450</v>
      </c>
      <c r="O13" s="672" t="s">
        <v>450</v>
      </c>
      <c r="P13" s="233">
        <v>2020</v>
      </c>
    </row>
    <row r="14" spans="1:16" s="152" customFormat="1" ht="44.1" customHeight="1">
      <c r="A14" s="804">
        <v>2021</v>
      </c>
      <c r="B14" s="803">
        <v>261</v>
      </c>
      <c r="C14" s="802">
        <f>SUM(E14,G14,K14,M14,O14)</f>
        <v>16312.400000000001</v>
      </c>
      <c r="D14" s="802">
        <v>25</v>
      </c>
      <c r="E14" s="802">
        <v>3406.1000000000004</v>
      </c>
      <c r="F14" s="802">
        <v>59</v>
      </c>
      <c r="G14" s="802">
        <v>5574.6</v>
      </c>
      <c r="H14" s="805">
        <v>2021</v>
      </c>
      <c r="I14" s="805">
        <v>2021</v>
      </c>
      <c r="J14" s="803">
        <v>39</v>
      </c>
      <c r="K14" s="802">
        <v>1214</v>
      </c>
      <c r="L14" s="802">
        <v>104</v>
      </c>
      <c r="M14" s="802">
        <v>4438</v>
      </c>
      <c r="N14" s="809">
        <v>34</v>
      </c>
      <c r="O14" s="808">
        <v>1679.7000000000003</v>
      </c>
      <c r="P14" s="804">
        <v>2021</v>
      </c>
    </row>
    <row r="15" spans="1:16" s="152" customFormat="1" ht="44.1" customHeight="1">
      <c r="A15" s="804">
        <v>2022</v>
      </c>
      <c r="B15" s="803">
        <v>264</v>
      </c>
      <c r="C15" s="802">
        <v>16454.900000000001</v>
      </c>
      <c r="D15" s="802">
        <v>28</v>
      </c>
      <c r="E15" s="802">
        <v>3548.7000000000007</v>
      </c>
      <c r="F15" s="802">
        <v>59</v>
      </c>
      <c r="G15" s="802">
        <v>5574.6</v>
      </c>
      <c r="H15" s="805">
        <v>2022</v>
      </c>
      <c r="I15" s="805">
        <v>2022</v>
      </c>
      <c r="J15" s="803">
        <v>39</v>
      </c>
      <c r="K15" s="802">
        <v>1213.9000000000001</v>
      </c>
      <c r="L15" s="802">
        <v>104</v>
      </c>
      <c r="M15" s="802">
        <v>4438.0000000000009</v>
      </c>
      <c r="N15" s="809">
        <v>34</v>
      </c>
      <c r="O15" s="808">
        <v>1679.7000000000003</v>
      </c>
      <c r="P15" s="804">
        <v>2022</v>
      </c>
    </row>
    <row r="16" spans="1:16" s="801" customFormat="1" ht="44.1" customHeight="1">
      <c r="A16" s="799">
        <v>2023</v>
      </c>
      <c r="B16" s="807">
        <v>263</v>
      </c>
      <c r="C16" s="806">
        <v>16389.400000000001</v>
      </c>
      <c r="D16" s="806">
        <v>27</v>
      </c>
      <c r="E16" s="806">
        <v>3486.7000000000007</v>
      </c>
      <c r="F16" s="806">
        <v>59</v>
      </c>
      <c r="G16" s="806">
        <v>5574.6</v>
      </c>
      <c r="H16" s="800">
        <v>2023</v>
      </c>
      <c r="I16" s="800">
        <v>2023</v>
      </c>
      <c r="J16" s="807">
        <v>39</v>
      </c>
      <c r="K16" s="806">
        <v>1195.4000000000001</v>
      </c>
      <c r="L16" s="806">
        <v>105</v>
      </c>
      <c r="M16" s="806">
        <v>4493.0000000000009</v>
      </c>
      <c r="N16" s="810">
        <v>33</v>
      </c>
      <c r="O16" s="811">
        <v>1639.7</v>
      </c>
      <c r="P16" s="799">
        <v>2023</v>
      </c>
    </row>
    <row r="17" spans="1:16" s="151" customFormat="1" ht="14.1" customHeight="1">
      <c r="A17" s="151" t="s">
        <v>374</v>
      </c>
      <c r="H17" s="152" t="s">
        <v>375</v>
      </c>
      <c r="I17" s="151" t="s">
        <v>374</v>
      </c>
      <c r="J17" s="216"/>
      <c r="P17" s="152" t="s">
        <v>375</v>
      </c>
    </row>
    <row r="18" spans="1:16" s="153" customFormat="1" ht="13.5">
      <c r="A18" s="671" t="s">
        <v>718</v>
      </c>
    </row>
    <row r="19" spans="1:16" s="153" customFormat="1" ht="13.5">
      <c r="A19" s="671" t="s">
        <v>754</v>
      </c>
    </row>
    <row r="20" spans="1:16" s="153" customFormat="1" ht="13.5">
      <c r="A20" s="670"/>
    </row>
    <row r="21" spans="1:16" s="153" customFormat="1" ht="13.5"/>
    <row r="22" spans="1:16" s="153" customFormat="1" ht="13.5"/>
    <row r="23" spans="1:16" s="153" customFormat="1" ht="13.5"/>
    <row r="24" spans="1:16" s="153" customFormat="1" ht="13.5"/>
    <row r="25" spans="1:16" s="153" customFormat="1" ht="13.5"/>
    <row r="26" spans="1:16" s="153" customFormat="1" ht="13.5"/>
    <row r="27" spans="1:16" s="153" customFormat="1" ht="13.5"/>
    <row r="28" spans="1:16" s="153" customFormat="1" ht="13.5"/>
    <row r="29" spans="1:16" s="153" customFormat="1" ht="13.5"/>
    <row r="30" spans="1:16" s="153" customFormat="1" ht="13.5"/>
  </sheetData>
  <mergeCells count="15">
    <mergeCell ref="J3:K4"/>
    <mergeCell ref="L3:M4"/>
    <mergeCell ref="N3:O3"/>
    <mergeCell ref="P3:P6"/>
    <mergeCell ref="N4:O4"/>
    <mergeCell ref="A1:E1"/>
    <mergeCell ref="F1:H1"/>
    <mergeCell ref="I1:K1"/>
    <mergeCell ref="L1:P1"/>
    <mergeCell ref="A3:A6"/>
    <mergeCell ref="B3:C4"/>
    <mergeCell ref="D3:E4"/>
    <mergeCell ref="F3:G4"/>
    <mergeCell ref="H3:H6"/>
    <mergeCell ref="I3:I6"/>
  </mergeCells>
  <phoneticPr fontId="6" type="noConversion"/>
  <printOptions horizontalCentered="1" gridLines="1" gridLinesSet="0"/>
  <pageMargins left="1.2204724409448819" right="1.2204724409448819" top="1.0236220472440944" bottom="2.3622047244094491" header="0" footer="0"/>
  <pageSetup paperSize="9" scale="85" orientation="portrait" r:id="rId1"/>
  <headerFooter alignWithMargins="0"/>
  <colBreaks count="1" manualBreakCount="1">
    <brk id="8" max="1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view="pageBreakPreview" zoomScale="85" zoomScaleSheetLayoutView="85" workbookViewId="0">
      <pane ySplit="6" topLeftCell="A7" activePane="bottomLeft" state="frozen"/>
      <selection activeCell="U21" sqref="U21"/>
      <selection pane="bottomLeft" activeCell="L13" sqref="L13"/>
    </sheetView>
  </sheetViews>
  <sheetFormatPr defaultRowHeight="17.25"/>
  <cols>
    <col min="1" max="1" width="8.5" style="447" customWidth="1"/>
    <col min="2" max="2" width="8.25" style="154" customWidth="1"/>
    <col min="3" max="3" width="9" style="447"/>
    <col min="4" max="4" width="9.25" style="447" customWidth="1"/>
    <col min="5" max="5" width="7.625" style="447" customWidth="1"/>
    <col min="6" max="6" width="8.5" style="447" customWidth="1"/>
    <col min="7" max="7" width="8.625" style="447" customWidth="1"/>
    <col min="8" max="8" width="10.375" style="447" customWidth="1"/>
    <col min="9" max="9" width="7.625" style="447" customWidth="1"/>
    <col min="10" max="10" width="7.25" style="447" customWidth="1"/>
    <col min="11" max="11" width="7.75" style="447" customWidth="1"/>
    <col min="12" max="12" width="8.75" style="447" customWidth="1"/>
    <col min="13" max="13" width="7.5" style="447" customWidth="1"/>
    <col min="14" max="14" width="9" style="447" customWidth="1"/>
    <col min="15" max="15" width="8.625" style="447" customWidth="1"/>
    <col min="16" max="16" width="7.25" style="154" customWidth="1"/>
    <col min="17" max="17" width="8.5" style="447" customWidth="1"/>
    <col min="18" max="18" width="9.75" style="447" customWidth="1"/>
    <col min="19" max="19" width="10.25" style="154" customWidth="1"/>
    <col min="20" max="20" width="9.875" style="447" customWidth="1"/>
    <col min="21" max="21" width="10.25" style="447" customWidth="1"/>
    <col min="22" max="22" width="9.75" style="447" customWidth="1"/>
    <col min="23" max="23" width="8.875" style="447" customWidth="1"/>
    <col min="24" max="24" width="12" style="447" customWidth="1"/>
    <col min="25" max="25" width="9.25" style="447" customWidth="1"/>
    <col min="26" max="26" width="9.5" style="447" customWidth="1"/>
    <col min="27" max="27" width="9.125" style="447" customWidth="1"/>
    <col min="28" max="28" width="11.5" style="447" customWidth="1"/>
    <col min="29" max="29" width="13.125" style="447" customWidth="1"/>
    <col min="30" max="30" width="7.5" style="154" customWidth="1"/>
    <col min="31" max="31" width="10.125" style="447" customWidth="1"/>
    <col min="32" max="16384" width="9" style="447"/>
  </cols>
  <sheetData>
    <row r="1" spans="1:31" s="411" customFormat="1" ht="20.100000000000001" customHeight="1">
      <c r="A1" s="1040" t="s">
        <v>826</v>
      </c>
      <c r="B1" s="1040"/>
      <c r="C1" s="1040"/>
      <c r="D1" s="1040"/>
      <c r="E1" s="1040"/>
      <c r="F1" s="1040"/>
      <c r="G1" s="1040"/>
      <c r="H1" s="1040"/>
      <c r="I1" s="1040" t="s">
        <v>37</v>
      </c>
      <c r="J1" s="1040"/>
      <c r="K1" s="1040"/>
      <c r="L1" s="1040"/>
      <c r="M1" s="1040"/>
      <c r="N1" s="1040"/>
      <c r="O1" s="1040"/>
      <c r="P1" s="1040"/>
      <c r="Q1" s="1040"/>
      <c r="R1" s="1040" t="s">
        <v>827</v>
      </c>
      <c r="S1" s="1040"/>
      <c r="T1" s="1040"/>
      <c r="U1" s="1040"/>
      <c r="V1" s="1040"/>
      <c r="W1" s="1040"/>
      <c r="X1" s="1040"/>
      <c r="Y1" s="1040" t="s">
        <v>38</v>
      </c>
      <c r="Z1" s="1040"/>
      <c r="AA1" s="1040"/>
      <c r="AB1" s="1040"/>
      <c r="AC1" s="1040"/>
      <c r="AD1" s="1040"/>
      <c r="AE1" s="1040"/>
    </row>
    <row r="2" spans="1:31" s="415" customFormat="1" ht="20.100000000000001" customHeight="1" thickBot="1">
      <c r="A2" s="412" t="s">
        <v>170</v>
      </c>
      <c r="B2" s="134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134"/>
      <c r="Q2" s="414" t="s">
        <v>85</v>
      </c>
      <c r="R2" s="412" t="s">
        <v>170</v>
      </c>
      <c r="S2" s="134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4" t="s">
        <v>85</v>
      </c>
    </row>
    <row r="3" spans="1:31" s="423" customFormat="1" ht="21.95" customHeight="1" thickTop="1">
      <c r="A3" s="1041" t="s">
        <v>175</v>
      </c>
      <c r="B3" s="416" t="s">
        <v>46</v>
      </c>
      <c r="C3" s="417" t="s">
        <v>360</v>
      </c>
      <c r="D3" s="417" t="s">
        <v>86</v>
      </c>
      <c r="E3" s="417" t="s">
        <v>361</v>
      </c>
      <c r="F3" s="417" t="s">
        <v>87</v>
      </c>
      <c r="G3" s="417" t="s">
        <v>107</v>
      </c>
      <c r="H3" s="417" t="s">
        <v>88</v>
      </c>
      <c r="I3" s="418" t="s">
        <v>39</v>
      </c>
      <c r="J3" s="418" t="s">
        <v>312</v>
      </c>
      <c r="K3" s="418" t="s">
        <v>90</v>
      </c>
      <c r="L3" s="419" t="s">
        <v>171</v>
      </c>
      <c r="M3" s="419"/>
      <c r="N3" s="419"/>
      <c r="O3" s="419"/>
      <c r="P3" s="420"/>
      <c r="Q3" s="1044" t="s">
        <v>7</v>
      </c>
      <c r="R3" s="1041" t="s">
        <v>175</v>
      </c>
      <c r="S3" s="221" t="s">
        <v>172</v>
      </c>
      <c r="T3" s="421"/>
      <c r="U3" s="421"/>
      <c r="V3" s="418" t="s">
        <v>108</v>
      </c>
      <c r="W3" s="418" t="s">
        <v>109</v>
      </c>
      <c r="X3" s="417" t="s">
        <v>110</v>
      </c>
      <c r="Y3" s="418" t="s">
        <v>111</v>
      </c>
      <c r="Z3" s="418" t="s">
        <v>112</v>
      </c>
      <c r="AA3" s="418" t="s">
        <v>113</v>
      </c>
      <c r="AB3" s="418" t="s">
        <v>114</v>
      </c>
      <c r="AC3" s="422" t="s">
        <v>40</v>
      </c>
      <c r="AD3" s="418" t="s">
        <v>45</v>
      </c>
      <c r="AE3" s="1044" t="s">
        <v>7</v>
      </c>
    </row>
    <row r="4" spans="1:31" s="423" customFormat="1" ht="21.95" customHeight="1">
      <c r="A4" s="1042"/>
      <c r="B4" s="401"/>
      <c r="C4" s="424"/>
      <c r="D4" s="424"/>
      <c r="E4" s="424"/>
      <c r="F4" s="424"/>
      <c r="G4" s="425"/>
      <c r="H4" s="426"/>
      <c r="I4" s="426"/>
      <c r="J4" s="424" t="s">
        <v>89</v>
      </c>
      <c r="K4" s="427"/>
      <c r="L4" s="428" t="s">
        <v>362</v>
      </c>
      <c r="M4" s="426" t="s">
        <v>363</v>
      </c>
      <c r="N4" s="426" t="s">
        <v>91</v>
      </c>
      <c r="O4" s="426" t="s">
        <v>92</v>
      </c>
      <c r="P4" s="410" t="s">
        <v>173</v>
      </c>
      <c r="Q4" s="1045"/>
      <c r="R4" s="1042"/>
      <c r="S4" s="429" t="s">
        <v>364</v>
      </c>
      <c r="T4" s="428" t="s">
        <v>363</v>
      </c>
      <c r="U4" s="430" t="s">
        <v>91</v>
      </c>
      <c r="V4" s="426"/>
      <c r="W4" s="426"/>
      <c r="X4" s="426"/>
      <c r="Y4" s="426"/>
      <c r="Z4" s="426"/>
      <c r="AA4" s="426"/>
      <c r="AB4" s="426"/>
      <c r="AC4" s="425"/>
      <c r="AD4" s="426"/>
      <c r="AE4" s="1045"/>
    </row>
    <row r="5" spans="1:31" s="423" customFormat="1" ht="21.95" customHeight="1">
      <c r="A5" s="1042"/>
      <c r="B5" s="401"/>
      <c r="C5" s="424"/>
      <c r="D5" s="424"/>
      <c r="E5" s="424"/>
      <c r="F5" s="424"/>
      <c r="G5" s="424"/>
      <c r="H5" s="426"/>
      <c r="I5" s="426"/>
      <c r="J5" s="424" t="s">
        <v>313</v>
      </c>
      <c r="K5" s="426"/>
      <c r="L5" s="426" t="s">
        <v>93</v>
      </c>
      <c r="M5" s="431"/>
      <c r="N5" s="410"/>
      <c r="O5" s="410"/>
      <c r="P5" s="410"/>
      <c r="Q5" s="1045"/>
      <c r="R5" s="1042"/>
      <c r="S5" s="410"/>
      <c r="T5" s="426"/>
      <c r="U5" s="426"/>
      <c r="V5" s="426" t="s">
        <v>115</v>
      </c>
      <c r="W5" s="425"/>
      <c r="X5" s="426"/>
      <c r="Y5" s="426" t="s">
        <v>41</v>
      </c>
      <c r="Z5" s="426" t="s">
        <v>116</v>
      </c>
      <c r="AA5" s="425"/>
      <c r="AB5" s="426" t="s">
        <v>117</v>
      </c>
      <c r="AC5" s="431"/>
      <c r="AD5" s="410"/>
      <c r="AE5" s="1045"/>
    </row>
    <row r="6" spans="1:31" s="423" customFormat="1" ht="21.95" customHeight="1">
      <c r="A6" s="1043"/>
      <c r="B6" s="432" t="s">
        <v>42</v>
      </c>
      <c r="C6" s="433" t="s">
        <v>94</v>
      </c>
      <c r="D6" s="433" t="s">
        <v>95</v>
      </c>
      <c r="E6" s="433" t="s">
        <v>96</v>
      </c>
      <c r="F6" s="433" t="s">
        <v>97</v>
      </c>
      <c r="G6" s="433" t="s">
        <v>120</v>
      </c>
      <c r="H6" s="433" t="s">
        <v>98</v>
      </c>
      <c r="I6" s="434" t="s">
        <v>99</v>
      </c>
      <c r="J6" s="434" t="s">
        <v>100</v>
      </c>
      <c r="K6" s="434" t="s">
        <v>101</v>
      </c>
      <c r="L6" s="434" t="s">
        <v>102</v>
      </c>
      <c r="M6" s="433" t="s">
        <v>103</v>
      </c>
      <c r="N6" s="433" t="s">
        <v>104</v>
      </c>
      <c r="O6" s="433" t="s">
        <v>105</v>
      </c>
      <c r="P6" s="432" t="s">
        <v>106</v>
      </c>
      <c r="Q6" s="1046"/>
      <c r="R6" s="1043"/>
      <c r="S6" s="432" t="s">
        <v>118</v>
      </c>
      <c r="T6" s="433" t="s">
        <v>103</v>
      </c>
      <c r="U6" s="433" t="s">
        <v>119</v>
      </c>
      <c r="V6" s="433" t="s">
        <v>121</v>
      </c>
      <c r="W6" s="433" t="s">
        <v>122</v>
      </c>
      <c r="X6" s="433" t="s">
        <v>123</v>
      </c>
      <c r="Y6" s="433" t="s">
        <v>124</v>
      </c>
      <c r="Z6" s="433" t="s">
        <v>125</v>
      </c>
      <c r="AA6" s="433" t="s">
        <v>126</v>
      </c>
      <c r="AB6" s="433" t="s">
        <v>127</v>
      </c>
      <c r="AC6" s="433" t="s">
        <v>128</v>
      </c>
      <c r="AD6" s="433" t="s">
        <v>6</v>
      </c>
      <c r="AE6" s="1046"/>
    </row>
    <row r="7" spans="1:31" s="415" customFormat="1" ht="45.6" customHeight="1">
      <c r="A7" s="440">
        <v>2014</v>
      </c>
      <c r="B7" s="441">
        <v>2685</v>
      </c>
      <c r="C7" s="436">
        <v>3</v>
      </c>
      <c r="D7" s="436">
        <v>612</v>
      </c>
      <c r="E7" s="436">
        <v>160</v>
      </c>
      <c r="F7" s="436">
        <v>1463</v>
      </c>
      <c r="G7" s="438">
        <v>0</v>
      </c>
      <c r="H7" s="436">
        <v>171</v>
      </c>
      <c r="I7" s="202">
        <v>7</v>
      </c>
      <c r="J7" s="438">
        <v>0</v>
      </c>
      <c r="K7" s="436">
        <v>11</v>
      </c>
      <c r="L7" s="438">
        <v>0</v>
      </c>
      <c r="M7" s="438">
        <v>0</v>
      </c>
      <c r="N7" s="438">
        <v>0</v>
      </c>
      <c r="O7" s="436">
        <v>228</v>
      </c>
      <c r="P7" s="203">
        <v>12</v>
      </c>
      <c r="Q7" s="437">
        <v>2014</v>
      </c>
      <c r="R7" s="435">
        <v>2014</v>
      </c>
      <c r="S7" s="438">
        <v>0</v>
      </c>
      <c r="T7" s="442">
        <v>1</v>
      </c>
      <c r="U7" s="438">
        <v>0</v>
      </c>
      <c r="V7" s="438">
        <v>0</v>
      </c>
      <c r="W7" s="438">
        <v>7</v>
      </c>
      <c r="X7" s="439">
        <v>6</v>
      </c>
      <c r="Y7" s="439">
        <v>4</v>
      </c>
      <c r="Z7" s="438">
        <v>0</v>
      </c>
      <c r="AA7" s="438">
        <v>0</v>
      </c>
      <c r="AB7" s="438">
        <v>0</v>
      </c>
      <c r="AC7" s="438">
        <v>0</v>
      </c>
      <c r="AD7" s="438">
        <v>0</v>
      </c>
      <c r="AE7" s="437">
        <v>2014</v>
      </c>
    </row>
    <row r="8" spans="1:31" s="415" customFormat="1" ht="45.6" customHeight="1">
      <c r="A8" s="440">
        <v>2015</v>
      </c>
      <c r="B8" s="441">
        <v>2785</v>
      </c>
      <c r="C8" s="436">
        <v>4</v>
      </c>
      <c r="D8" s="436">
        <v>618</v>
      </c>
      <c r="E8" s="436">
        <v>176</v>
      </c>
      <c r="F8" s="436">
        <v>1495</v>
      </c>
      <c r="G8" s="438">
        <v>0</v>
      </c>
      <c r="H8" s="436">
        <v>182</v>
      </c>
      <c r="I8" s="202">
        <v>8</v>
      </c>
      <c r="J8" s="438">
        <v>0</v>
      </c>
      <c r="K8" s="436">
        <v>24</v>
      </c>
      <c r="L8" s="438">
        <v>0</v>
      </c>
      <c r="M8" s="438">
        <v>0</v>
      </c>
      <c r="N8" s="438">
        <v>0</v>
      </c>
      <c r="O8" s="436">
        <v>246</v>
      </c>
      <c r="P8" s="203">
        <v>10</v>
      </c>
      <c r="Q8" s="437">
        <v>2015</v>
      </c>
      <c r="R8" s="435">
        <v>2015</v>
      </c>
      <c r="S8" s="438">
        <v>0</v>
      </c>
      <c r="T8" s="442">
        <v>5</v>
      </c>
      <c r="U8" s="438">
        <v>0</v>
      </c>
      <c r="V8" s="438">
        <v>0</v>
      </c>
      <c r="W8" s="438">
        <v>7</v>
      </c>
      <c r="X8" s="439">
        <v>6</v>
      </c>
      <c r="Y8" s="439">
        <v>4</v>
      </c>
      <c r="Z8" s="438">
        <v>0</v>
      </c>
      <c r="AA8" s="438">
        <v>0</v>
      </c>
      <c r="AB8" s="438">
        <v>0</v>
      </c>
      <c r="AC8" s="438">
        <v>0</v>
      </c>
      <c r="AD8" s="438">
        <v>0</v>
      </c>
      <c r="AE8" s="437">
        <v>2015</v>
      </c>
    </row>
    <row r="9" spans="1:31" s="415" customFormat="1" ht="45.6" customHeight="1">
      <c r="A9" s="440">
        <v>2016</v>
      </c>
      <c r="B9" s="441">
        <v>3006</v>
      </c>
      <c r="C9" s="436">
        <v>5</v>
      </c>
      <c r="D9" s="436">
        <v>644</v>
      </c>
      <c r="E9" s="436">
        <v>207</v>
      </c>
      <c r="F9" s="436">
        <v>1559</v>
      </c>
      <c r="G9" s="438" t="s">
        <v>379</v>
      </c>
      <c r="H9" s="436">
        <v>232</v>
      </c>
      <c r="I9" s="202">
        <v>7</v>
      </c>
      <c r="J9" s="438" t="s">
        <v>380</v>
      </c>
      <c r="K9" s="436">
        <v>27</v>
      </c>
      <c r="L9" s="438" t="s">
        <v>379</v>
      </c>
      <c r="M9" s="438" t="s">
        <v>380</v>
      </c>
      <c r="N9" s="438" t="s">
        <v>379</v>
      </c>
      <c r="O9" s="436">
        <v>291</v>
      </c>
      <c r="P9" s="203">
        <v>11</v>
      </c>
      <c r="Q9" s="437">
        <v>2016</v>
      </c>
      <c r="R9" s="435">
        <v>2016</v>
      </c>
      <c r="S9" s="438">
        <v>0</v>
      </c>
      <c r="T9" s="442">
        <v>6</v>
      </c>
      <c r="U9" s="438">
        <v>0</v>
      </c>
      <c r="V9" s="438">
        <v>0</v>
      </c>
      <c r="W9" s="438">
        <v>7</v>
      </c>
      <c r="X9" s="439">
        <v>6</v>
      </c>
      <c r="Y9" s="439">
        <v>3</v>
      </c>
      <c r="Z9" s="438">
        <v>0</v>
      </c>
      <c r="AA9" s="438">
        <v>0</v>
      </c>
      <c r="AB9" s="438">
        <v>0</v>
      </c>
      <c r="AC9" s="438">
        <v>0</v>
      </c>
      <c r="AD9" s="438">
        <v>1</v>
      </c>
      <c r="AE9" s="437">
        <v>2016</v>
      </c>
    </row>
    <row r="10" spans="1:31" s="443" customFormat="1" ht="45.6" customHeight="1">
      <c r="A10" s="440">
        <v>2017</v>
      </c>
      <c r="B10" s="441">
        <v>3243</v>
      </c>
      <c r="C10" s="436">
        <v>4</v>
      </c>
      <c r="D10" s="436">
        <v>706</v>
      </c>
      <c r="E10" s="436">
        <v>218</v>
      </c>
      <c r="F10" s="436">
        <v>1662</v>
      </c>
      <c r="G10" s="438">
        <v>0</v>
      </c>
      <c r="H10" s="436">
        <v>286</v>
      </c>
      <c r="I10" s="202">
        <v>9</v>
      </c>
      <c r="J10" s="438">
        <v>0</v>
      </c>
      <c r="K10" s="436">
        <v>27</v>
      </c>
      <c r="L10" s="438">
        <v>0</v>
      </c>
      <c r="M10" s="438">
        <v>0</v>
      </c>
      <c r="N10" s="438">
        <v>0</v>
      </c>
      <c r="O10" s="436">
        <v>292</v>
      </c>
      <c r="P10" s="203">
        <v>12</v>
      </c>
      <c r="Q10" s="437">
        <v>2017</v>
      </c>
      <c r="R10" s="435">
        <v>2017</v>
      </c>
      <c r="S10" s="438">
        <v>0</v>
      </c>
      <c r="T10" s="442">
        <v>6</v>
      </c>
      <c r="U10" s="438">
        <v>0</v>
      </c>
      <c r="V10" s="438">
        <v>0</v>
      </c>
      <c r="W10" s="438">
        <v>7</v>
      </c>
      <c r="X10" s="439">
        <v>7</v>
      </c>
      <c r="Y10" s="439">
        <v>7</v>
      </c>
      <c r="Z10" s="438">
        <v>0</v>
      </c>
      <c r="AA10" s="438">
        <v>0</v>
      </c>
      <c r="AB10" s="438">
        <v>0</v>
      </c>
      <c r="AC10" s="438">
        <v>0</v>
      </c>
      <c r="AD10" s="438">
        <v>0</v>
      </c>
      <c r="AE10" s="437">
        <v>2017</v>
      </c>
    </row>
    <row r="11" spans="1:31" s="443" customFormat="1" ht="45.6" customHeight="1">
      <c r="A11" s="435">
        <v>2018</v>
      </c>
      <c r="B11" s="504">
        <v>3439</v>
      </c>
      <c r="C11" s="436">
        <v>6</v>
      </c>
      <c r="D11" s="436">
        <v>744</v>
      </c>
      <c r="E11" s="436">
        <v>243</v>
      </c>
      <c r="F11" s="436">
        <v>1773</v>
      </c>
      <c r="G11" s="438">
        <v>0</v>
      </c>
      <c r="H11" s="436">
        <v>299</v>
      </c>
      <c r="I11" s="202">
        <v>9</v>
      </c>
      <c r="J11" s="438">
        <v>0</v>
      </c>
      <c r="K11" s="436">
        <v>29</v>
      </c>
      <c r="L11" s="438">
        <v>0</v>
      </c>
      <c r="M11" s="438">
        <v>0</v>
      </c>
      <c r="N11" s="438">
        <v>0</v>
      </c>
      <c r="O11" s="436">
        <v>292</v>
      </c>
      <c r="P11" s="203">
        <v>13</v>
      </c>
      <c r="Q11" s="437">
        <v>2018</v>
      </c>
      <c r="R11" s="435">
        <v>2018</v>
      </c>
      <c r="S11" s="438">
        <v>0</v>
      </c>
      <c r="T11" s="442">
        <v>9</v>
      </c>
      <c r="U11" s="438">
        <v>0</v>
      </c>
      <c r="V11" s="438">
        <v>0</v>
      </c>
      <c r="W11" s="438">
        <v>7</v>
      </c>
      <c r="X11" s="439">
        <v>7</v>
      </c>
      <c r="Y11" s="439">
        <v>7</v>
      </c>
      <c r="Z11" s="438">
        <v>0</v>
      </c>
      <c r="AA11" s="438">
        <v>0</v>
      </c>
      <c r="AB11" s="438">
        <v>0</v>
      </c>
      <c r="AC11" s="438">
        <v>0</v>
      </c>
      <c r="AD11" s="438">
        <v>0</v>
      </c>
      <c r="AE11" s="437">
        <v>2018</v>
      </c>
    </row>
    <row r="12" spans="1:31" s="443" customFormat="1" ht="45.6" customHeight="1">
      <c r="A12" s="435">
        <v>2019</v>
      </c>
      <c r="B12" s="504">
        <v>3516</v>
      </c>
      <c r="C12" s="436">
        <v>9</v>
      </c>
      <c r="D12" s="436">
        <v>772</v>
      </c>
      <c r="E12" s="436">
        <v>261</v>
      </c>
      <c r="F12" s="436">
        <v>1811</v>
      </c>
      <c r="G12" s="438">
        <v>0</v>
      </c>
      <c r="H12" s="436">
        <v>269</v>
      </c>
      <c r="I12" s="202">
        <v>10</v>
      </c>
      <c r="J12" s="438">
        <v>0</v>
      </c>
      <c r="K12" s="436">
        <v>33</v>
      </c>
      <c r="L12" s="438">
        <v>0</v>
      </c>
      <c r="M12" s="438">
        <v>2</v>
      </c>
      <c r="N12" s="438">
        <v>0</v>
      </c>
      <c r="O12" s="436">
        <v>306</v>
      </c>
      <c r="P12" s="203">
        <v>12</v>
      </c>
      <c r="Q12" s="437">
        <v>2019</v>
      </c>
      <c r="R12" s="435">
        <v>2019</v>
      </c>
      <c r="S12" s="438">
        <v>0</v>
      </c>
      <c r="T12" s="442">
        <v>9</v>
      </c>
      <c r="U12" s="438">
        <v>0</v>
      </c>
      <c r="V12" s="438">
        <v>0</v>
      </c>
      <c r="W12" s="438">
        <v>7</v>
      </c>
      <c r="X12" s="439">
        <v>7</v>
      </c>
      <c r="Y12" s="439">
        <v>7</v>
      </c>
      <c r="Z12" s="438">
        <v>0</v>
      </c>
      <c r="AA12" s="438">
        <v>0</v>
      </c>
      <c r="AB12" s="438">
        <v>0</v>
      </c>
      <c r="AC12" s="438">
        <v>0</v>
      </c>
      <c r="AD12" s="438">
        <v>1</v>
      </c>
      <c r="AE12" s="437">
        <v>2019</v>
      </c>
    </row>
    <row r="13" spans="1:31" s="443" customFormat="1" ht="45.6" customHeight="1">
      <c r="A13" s="435">
        <v>2020</v>
      </c>
      <c r="B13" s="504">
        <f>SUM(C13:P13,S13:AD13)</f>
        <v>3571</v>
      </c>
      <c r="C13" s="436">
        <v>11</v>
      </c>
      <c r="D13" s="436">
        <v>784</v>
      </c>
      <c r="E13" s="436">
        <v>272</v>
      </c>
      <c r="F13" s="436">
        <v>1836</v>
      </c>
      <c r="G13" s="438">
        <v>0</v>
      </c>
      <c r="H13" s="436">
        <v>269</v>
      </c>
      <c r="I13" s="202">
        <v>9</v>
      </c>
      <c r="J13" s="438">
        <v>0</v>
      </c>
      <c r="K13" s="436">
        <v>34</v>
      </c>
      <c r="L13" s="438">
        <v>0</v>
      </c>
      <c r="M13" s="438">
        <v>2</v>
      </c>
      <c r="N13" s="438">
        <v>0</v>
      </c>
      <c r="O13" s="436">
        <v>314</v>
      </c>
      <c r="P13" s="203">
        <v>11</v>
      </c>
      <c r="Q13" s="437">
        <v>2020</v>
      </c>
      <c r="R13" s="435">
        <v>2020</v>
      </c>
      <c r="S13" s="438">
        <v>0</v>
      </c>
      <c r="T13" s="442">
        <v>9</v>
      </c>
      <c r="U13" s="438">
        <v>0</v>
      </c>
      <c r="V13" s="438">
        <v>0</v>
      </c>
      <c r="W13" s="438">
        <v>7</v>
      </c>
      <c r="X13" s="439">
        <v>5</v>
      </c>
      <c r="Y13" s="439">
        <v>7</v>
      </c>
      <c r="Z13" s="438">
        <v>0</v>
      </c>
      <c r="AA13" s="438">
        <v>0</v>
      </c>
      <c r="AB13" s="438">
        <v>0</v>
      </c>
      <c r="AC13" s="438">
        <v>0</v>
      </c>
      <c r="AD13" s="438">
        <v>1</v>
      </c>
      <c r="AE13" s="437">
        <v>2020</v>
      </c>
    </row>
    <row r="14" spans="1:31" s="443" customFormat="1" ht="45.6" customHeight="1">
      <c r="A14" s="435">
        <v>2021</v>
      </c>
      <c r="B14" s="504">
        <v>3679</v>
      </c>
      <c r="C14" s="436">
        <v>13</v>
      </c>
      <c r="D14" s="436">
        <v>834</v>
      </c>
      <c r="E14" s="436">
        <v>285</v>
      </c>
      <c r="F14" s="436">
        <v>1888</v>
      </c>
      <c r="G14" s="438">
        <v>0</v>
      </c>
      <c r="H14" s="436">
        <v>256</v>
      </c>
      <c r="I14" s="202">
        <v>10</v>
      </c>
      <c r="J14" s="438">
        <v>0</v>
      </c>
      <c r="K14" s="436">
        <v>35</v>
      </c>
      <c r="L14" s="438">
        <v>0</v>
      </c>
      <c r="M14" s="438">
        <v>2</v>
      </c>
      <c r="N14" s="438">
        <v>0</v>
      </c>
      <c r="O14" s="436">
        <v>306</v>
      </c>
      <c r="P14" s="203">
        <v>17</v>
      </c>
      <c r="Q14" s="437">
        <v>2021</v>
      </c>
      <c r="R14" s="435">
        <v>2021</v>
      </c>
      <c r="S14" s="438">
        <v>0</v>
      </c>
      <c r="T14" s="442">
        <v>10</v>
      </c>
      <c r="U14" s="438">
        <v>0</v>
      </c>
      <c r="V14" s="438">
        <v>0</v>
      </c>
      <c r="W14" s="438">
        <v>5</v>
      </c>
      <c r="X14" s="439">
        <v>6</v>
      </c>
      <c r="Y14" s="439">
        <v>9</v>
      </c>
      <c r="Z14" s="438">
        <v>0</v>
      </c>
      <c r="AA14" s="438">
        <v>0</v>
      </c>
      <c r="AB14" s="438">
        <v>0</v>
      </c>
      <c r="AC14" s="438">
        <v>0</v>
      </c>
      <c r="AD14" s="438">
        <v>3</v>
      </c>
      <c r="AE14" s="437">
        <v>2021</v>
      </c>
    </row>
    <row r="15" spans="1:31" s="443" customFormat="1" ht="45.6" customHeight="1">
      <c r="A15" s="435">
        <v>2022</v>
      </c>
      <c r="B15" s="504">
        <v>3729</v>
      </c>
      <c r="C15" s="436">
        <v>10</v>
      </c>
      <c r="D15" s="436">
        <v>884</v>
      </c>
      <c r="E15" s="436">
        <v>279</v>
      </c>
      <c r="F15" s="436">
        <v>1938</v>
      </c>
      <c r="G15" s="438">
        <v>0</v>
      </c>
      <c r="H15" s="436">
        <v>234</v>
      </c>
      <c r="I15" s="202">
        <v>10</v>
      </c>
      <c r="J15" s="438">
        <v>0</v>
      </c>
      <c r="K15" s="436">
        <v>36</v>
      </c>
      <c r="L15" s="438">
        <v>0</v>
      </c>
      <c r="M15" s="438">
        <v>2</v>
      </c>
      <c r="N15" s="438">
        <v>0</v>
      </c>
      <c r="O15" s="436">
        <v>288</v>
      </c>
      <c r="P15" s="203">
        <v>15</v>
      </c>
      <c r="Q15" s="437">
        <v>2022</v>
      </c>
      <c r="R15" s="435">
        <v>2022</v>
      </c>
      <c r="S15" s="438">
        <v>0</v>
      </c>
      <c r="T15" s="442">
        <v>12</v>
      </c>
      <c r="U15" s="438">
        <v>0</v>
      </c>
      <c r="V15" s="438">
        <v>0</v>
      </c>
      <c r="W15" s="438">
        <v>5</v>
      </c>
      <c r="X15" s="439">
        <v>6</v>
      </c>
      <c r="Y15" s="439">
        <v>7</v>
      </c>
      <c r="Z15" s="438">
        <v>0</v>
      </c>
      <c r="AA15" s="438">
        <v>0</v>
      </c>
      <c r="AB15" s="438">
        <v>0</v>
      </c>
      <c r="AC15" s="438">
        <v>0</v>
      </c>
      <c r="AD15" s="438">
        <v>3</v>
      </c>
      <c r="AE15" s="437">
        <v>2022</v>
      </c>
    </row>
    <row r="16" spans="1:31" s="443" customFormat="1" ht="45.6" customHeight="1">
      <c r="A16" s="762">
        <v>2023</v>
      </c>
      <c r="B16" s="763">
        <v>3788</v>
      </c>
      <c r="C16" s="764">
        <v>12</v>
      </c>
      <c r="D16" s="764">
        <v>881</v>
      </c>
      <c r="E16" s="764">
        <v>280</v>
      </c>
      <c r="F16" s="764">
        <v>1839</v>
      </c>
      <c r="G16" s="765">
        <v>0</v>
      </c>
      <c r="H16" s="764">
        <v>277</v>
      </c>
      <c r="I16" s="766">
        <v>10</v>
      </c>
      <c r="J16" s="765">
        <v>0</v>
      </c>
      <c r="K16" s="764">
        <v>39</v>
      </c>
      <c r="L16" s="765">
        <v>0</v>
      </c>
      <c r="M16" s="765">
        <v>2</v>
      </c>
      <c r="N16" s="765">
        <v>0</v>
      </c>
      <c r="O16" s="764">
        <v>403</v>
      </c>
      <c r="P16" s="767">
        <v>17</v>
      </c>
      <c r="Q16" s="770">
        <v>2023</v>
      </c>
      <c r="R16" s="762">
        <v>2023</v>
      </c>
      <c r="S16" s="765">
        <v>0</v>
      </c>
      <c r="T16" s="768">
        <v>11</v>
      </c>
      <c r="U16" s="765">
        <v>0</v>
      </c>
      <c r="V16" s="765">
        <v>0</v>
      </c>
      <c r="W16" s="765">
        <v>3</v>
      </c>
      <c r="X16" s="769">
        <v>6</v>
      </c>
      <c r="Y16" s="769">
        <v>6</v>
      </c>
      <c r="Z16" s="765">
        <v>0</v>
      </c>
      <c r="AA16" s="765">
        <v>0</v>
      </c>
      <c r="AB16" s="765">
        <v>0</v>
      </c>
      <c r="AC16" s="765">
        <v>0</v>
      </c>
      <c r="AD16" s="765">
        <v>2</v>
      </c>
      <c r="AE16" s="770">
        <v>2023</v>
      </c>
    </row>
    <row r="17" spans="1:31" s="444" customFormat="1" ht="15" customHeight="1">
      <c r="A17" s="444" t="s">
        <v>381</v>
      </c>
      <c r="B17" s="151"/>
      <c r="G17" s="445"/>
      <c r="P17" s="151"/>
      <c r="Q17" s="152" t="s">
        <v>382</v>
      </c>
      <c r="R17" s="444" t="s">
        <v>381</v>
      </c>
      <c r="S17" s="151"/>
      <c r="AD17" s="446"/>
      <c r="AE17" s="152" t="s">
        <v>382</v>
      </c>
    </row>
    <row r="18" spans="1:31" s="415" customFormat="1" ht="13.5">
      <c r="B18" s="153"/>
      <c r="P18" s="153"/>
      <c r="S18" s="153"/>
      <c r="AD18" s="153"/>
    </row>
    <row r="19" spans="1:31" s="415" customFormat="1" ht="13.5">
      <c r="B19" s="153"/>
      <c r="P19" s="153"/>
      <c r="S19" s="153"/>
      <c r="AD19" s="153"/>
    </row>
  </sheetData>
  <mergeCells count="8">
    <mergeCell ref="Y1:AE1"/>
    <mergeCell ref="R3:R6"/>
    <mergeCell ref="AE3:AE6"/>
    <mergeCell ref="A1:H1"/>
    <mergeCell ref="I1:Q1"/>
    <mergeCell ref="R1:X1"/>
    <mergeCell ref="A3:A6"/>
    <mergeCell ref="Q3:Q6"/>
  </mergeCells>
  <phoneticPr fontId="6" type="noConversion"/>
  <printOptions horizontalCentered="1" gridLines="1" gridLinesSet="0"/>
  <pageMargins left="1.2204724409448819" right="1.2204724409448819" top="1.0236220472440944" bottom="2.3622047244094491" header="0" footer="0"/>
  <pageSetup paperSize="9" scale="90" orientation="portrait" r:id="rId1"/>
  <headerFooter alignWithMargins="0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view="pageBreakPreview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12" sqref="A12"/>
    </sheetView>
  </sheetViews>
  <sheetFormatPr defaultRowHeight="17.25"/>
  <cols>
    <col min="1" max="1" width="12" style="4" customWidth="1"/>
    <col min="2" max="2" width="10.5" style="4" customWidth="1"/>
    <col min="3" max="9" width="16.5" style="4" customWidth="1"/>
    <col min="10" max="10" width="20.875" style="4" customWidth="1"/>
    <col min="11" max="12" width="9.625" style="4" bestFit="1" customWidth="1"/>
    <col min="13" max="16384" width="9" style="4"/>
  </cols>
  <sheetData>
    <row r="1" spans="1:19" ht="9.9499999999999993" customHeight="1">
      <c r="A1" s="1"/>
      <c r="B1" s="2"/>
      <c r="C1" s="2"/>
      <c r="D1" s="2"/>
      <c r="E1" s="2"/>
      <c r="F1" s="2"/>
      <c r="G1" s="2"/>
      <c r="H1" s="2"/>
      <c r="I1" s="2"/>
      <c r="J1" s="3"/>
    </row>
    <row r="2" spans="1:19" s="5" customFormat="1" ht="27" customHeight="1">
      <c r="A2" s="894" t="s">
        <v>384</v>
      </c>
      <c r="B2" s="894"/>
      <c r="C2" s="894"/>
      <c r="D2" s="894"/>
      <c r="E2" s="894"/>
      <c r="F2" s="894"/>
      <c r="G2" s="894"/>
      <c r="H2" s="894"/>
      <c r="I2" s="894" t="s">
        <v>385</v>
      </c>
      <c r="J2" s="894"/>
    </row>
    <row r="3" spans="1:19" s="7" customFormat="1" ht="27" customHeight="1">
      <c r="A3" s="812" t="s">
        <v>775</v>
      </c>
      <c r="J3" s="813" t="s">
        <v>744</v>
      </c>
    </row>
    <row r="4" spans="1:19" s="9" customFormat="1" ht="15.95" customHeight="1">
      <c r="A4" s="895" t="s">
        <v>591</v>
      </c>
      <c r="B4" s="895" t="s">
        <v>667</v>
      </c>
      <c r="C4" s="898" t="s">
        <v>668</v>
      </c>
      <c r="D4" s="891" t="s">
        <v>388</v>
      </c>
      <c r="E4" s="891" t="s">
        <v>389</v>
      </c>
      <c r="F4" s="891" t="s">
        <v>390</v>
      </c>
      <c r="G4" s="891" t="s">
        <v>669</v>
      </c>
      <c r="H4" s="891" t="s">
        <v>391</v>
      </c>
      <c r="I4" s="891" t="s">
        <v>670</v>
      </c>
      <c r="J4" s="901" t="s">
        <v>592</v>
      </c>
    </row>
    <row r="5" spans="1:19" s="9" customFormat="1" ht="15.95" customHeight="1">
      <c r="A5" s="896"/>
      <c r="B5" s="896"/>
      <c r="C5" s="899"/>
      <c r="D5" s="899"/>
      <c r="E5" s="899"/>
      <c r="F5" s="892"/>
      <c r="G5" s="892"/>
      <c r="H5" s="892"/>
      <c r="I5" s="892"/>
      <c r="J5" s="902"/>
    </row>
    <row r="6" spans="1:19" s="9" customFormat="1" ht="15.95" customHeight="1">
      <c r="A6" s="897"/>
      <c r="B6" s="897"/>
      <c r="C6" s="900"/>
      <c r="D6" s="900"/>
      <c r="E6" s="900"/>
      <c r="F6" s="893"/>
      <c r="G6" s="893"/>
      <c r="H6" s="893"/>
      <c r="I6" s="893"/>
      <c r="J6" s="903"/>
    </row>
    <row r="7" spans="1:19" s="9" customFormat="1" ht="50.1" customHeight="1">
      <c r="A7" s="470">
        <v>2018</v>
      </c>
      <c r="B7" s="471">
        <v>76037</v>
      </c>
      <c r="C7" s="472">
        <f>D7+E7+F7</f>
        <v>57889</v>
      </c>
      <c r="D7" s="473">
        <v>42799</v>
      </c>
      <c r="E7" s="473">
        <v>7225</v>
      </c>
      <c r="F7" s="473">
        <v>7865</v>
      </c>
      <c r="G7" s="473">
        <v>77928</v>
      </c>
      <c r="H7" s="473">
        <v>42699</v>
      </c>
      <c r="I7" s="474">
        <f>H7/G7*100</f>
        <v>54.792885740683708</v>
      </c>
      <c r="J7" s="475">
        <v>2018</v>
      </c>
    </row>
    <row r="8" spans="1:19" s="9" customFormat="1" ht="50.1" customHeight="1">
      <c r="A8" s="159">
        <v>2019</v>
      </c>
      <c r="B8" s="549">
        <v>79875</v>
      </c>
      <c r="C8" s="550">
        <v>59998</v>
      </c>
      <c r="D8" s="551">
        <v>44671</v>
      </c>
      <c r="E8" s="551">
        <v>7518</v>
      </c>
      <c r="F8" s="551">
        <v>7809</v>
      </c>
      <c r="G8" s="551">
        <v>81582</v>
      </c>
      <c r="H8" s="551">
        <v>44388</v>
      </c>
      <c r="I8" s="552">
        <v>54.409060822240193</v>
      </c>
      <c r="J8" s="553">
        <v>2019</v>
      </c>
    </row>
    <row r="9" spans="1:19" s="11" customFormat="1" ht="50.1" customHeight="1">
      <c r="A9" s="159">
        <v>2020</v>
      </c>
      <c r="B9" s="549">
        <v>85563</v>
      </c>
      <c r="C9" s="550">
        <f>D9+E9+F9</f>
        <v>61605</v>
      </c>
      <c r="D9" s="551">
        <v>46858</v>
      </c>
      <c r="E9" s="551">
        <v>7240</v>
      </c>
      <c r="F9" s="551">
        <v>7507</v>
      </c>
      <c r="G9" s="551">
        <v>86650</v>
      </c>
      <c r="H9" s="551">
        <v>46843</v>
      </c>
      <c r="I9" s="552">
        <f>H9/G9*100</f>
        <v>54.060011540680897</v>
      </c>
      <c r="J9" s="553">
        <v>2020</v>
      </c>
    </row>
    <row r="10" spans="1:19" s="11" customFormat="1" ht="50.1" customHeight="1">
      <c r="A10" s="159">
        <v>2021</v>
      </c>
      <c r="B10" s="549">
        <v>88057</v>
      </c>
      <c r="C10" s="550">
        <f>SUM(D10:F10)</f>
        <v>65610</v>
      </c>
      <c r="D10" s="551">
        <v>50447</v>
      </c>
      <c r="E10" s="551">
        <v>7316</v>
      </c>
      <c r="F10" s="551">
        <v>7847</v>
      </c>
      <c r="G10" s="551">
        <v>90836</v>
      </c>
      <c r="H10" s="551">
        <v>50425</v>
      </c>
      <c r="I10" s="552">
        <f>H10/G10*100</f>
        <v>55.512131753930163</v>
      </c>
      <c r="J10" s="553">
        <v>2021</v>
      </c>
    </row>
    <row r="11" spans="1:19" s="11" customFormat="1" ht="50.1" customHeight="1">
      <c r="A11" s="159">
        <v>2022</v>
      </c>
      <c r="B11" s="549">
        <v>94956</v>
      </c>
      <c r="C11" s="550">
        <v>67931</v>
      </c>
      <c r="D11" s="551">
        <v>52195</v>
      </c>
      <c r="E11" s="551">
        <v>7569</v>
      </c>
      <c r="F11" s="551">
        <v>8167</v>
      </c>
      <c r="G11" s="551">
        <v>93648</v>
      </c>
      <c r="H11" s="551">
        <v>52094</v>
      </c>
      <c r="I11" s="552">
        <v>55.62745600546728</v>
      </c>
      <c r="J11" s="553">
        <v>2022</v>
      </c>
    </row>
    <row r="12" spans="1:19" s="663" customFormat="1" ht="50.1" customHeight="1">
      <c r="A12" s="476">
        <v>2023</v>
      </c>
      <c r="B12" s="689">
        <v>108898</v>
      </c>
      <c r="C12" s="690">
        <v>82104</v>
      </c>
      <c r="D12" s="691">
        <v>62766</v>
      </c>
      <c r="E12" s="691">
        <v>9449</v>
      </c>
      <c r="F12" s="691">
        <v>9889</v>
      </c>
      <c r="G12" s="691">
        <v>105751</v>
      </c>
      <c r="H12" s="691">
        <v>61949</v>
      </c>
      <c r="I12" s="692">
        <v>58.580060708645775</v>
      </c>
      <c r="J12" s="477">
        <v>2023</v>
      </c>
    </row>
    <row r="13" spans="1:19" s="7" customFormat="1" ht="81" customHeight="1">
      <c r="A13" s="888" t="s">
        <v>715</v>
      </c>
      <c r="B13" s="889"/>
      <c r="C13" s="889"/>
      <c r="D13" s="889"/>
      <c r="E13" s="889"/>
      <c r="F13" s="889"/>
      <c r="G13" s="889"/>
      <c r="H13" s="889"/>
      <c r="I13" s="889"/>
      <c r="J13" s="889"/>
      <c r="K13" s="889"/>
      <c r="L13" s="889"/>
      <c r="M13" s="889"/>
      <c r="N13" s="889"/>
      <c r="O13" s="889"/>
      <c r="P13" s="889"/>
      <c r="Q13" s="889"/>
      <c r="R13" s="889"/>
      <c r="S13" s="890"/>
    </row>
    <row r="14" spans="1:19" s="7" customFormat="1" ht="16.5" customHeight="1">
      <c r="A14" s="478" t="s">
        <v>374</v>
      </c>
      <c r="J14" s="479" t="s">
        <v>375</v>
      </c>
    </row>
    <row r="16" spans="1:19">
      <c r="A16" s="12"/>
    </row>
  </sheetData>
  <mergeCells count="13">
    <mergeCell ref="G4:G6"/>
    <mergeCell ref="H4:H6"/>
    <mergeCell ref="J4:J6"/>
    <mergeCell ref="A13:S13"/>
    <mergeCell ref="I4:I6"/>
    <mergeCell ref="A2:H2"/>
    <mergeCell ref="I2:J2"/>
    <mergeCell ref="A4:A6"/>
    <mergeCell ref="B4:B6"/>
    <mergeCell ref="C4:C6"/>
    <mergeCell ref="D4:D6"/>
    <mergeCell ref="E4:E6"/>
    <mergeCell ref="F4:F6"/>
  </mergeCells>
  <phoneticPr fontId="6" type="noConversion"/>
  <printOptions gridLines="1" gridLinesSet="0"/>
  <pageMargins left="0.78740157480314965" right="0.78740157480314965" top="0.78740157480314965" bottom="0.78740157480314965" header="0" footer="0"/>
  <pageSetup paperSize="9" scale="48" pageOrder="overThenDown" orientation="portrait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"/>
  <sheetViews>
    <sheetView view="pageBreakPreview" zoomScaleNormal="100" zoomScaleSheetLayoutView="100" workbookViewId="0">
      <pane xSplit="1" ySplit="7" topLeftCell="AT8" activePane="bottomRight" state="frozen"/>
      <selection pane="topRight" activeCell="B1" sqref="B1"/>
      <selection pane="bottomLeft" activeCell="A8" sqref="A8"/>
      <selection pane="bottomRight" activeCell="A7" sqref="A7:BE7"/>
    </sheetView>
  </sheetViews>
  <sheetFormatPr defaultRowHeight="17.25"/>
  <cols>
    <col min="1" max="1" width="9.25" style="117" customWidth="1"/>
    <col min="2" max="11" width="7.125" style="117" customWidth="1"/>
    <col min="12" max="12" width="13.5" style="117" customWidth="1"/>
    <col min="13" max="13" width="11.625" style="117" customWidth="1"/>
    <col min="14" max="15" width="13.125" style="117" customWidth="1"/>
    <col min="16" max="16" width="12.875" style="117" customWidth="1"/>
    <col min="17" max="17" width="2.625" style="117" customWidth="1"/>
    <col min="18" max="18" width="8.875" style="117" customWidth="1"/>
    <col min="19" max="38" width="6.5" style="117" customWidth="1"/>
    <col min="39" max="39" width="12.875" style="117" customWidth="1"/>
    <col min="40" max="40" width="2" style="117" customWidth="1"/>
    <col min="41" max="41" width="7.5" style="117" customWidth="1"/>
    <col min="42" max="53" width="6.5" style="117" customWidth="1"/>
    <col min="54" max="55" width="9" style="117"/>
    <col min="56" max="56" width="12.375" style="117" customWidth="1"/>
    <col min="57" max="57" width="14.75" style="117" customWidth="1"/>
    <col min="58" max="58" width="12.875" style="117" customWidth="1"/>
    <col min="59" max="16384" width="9" style="117"/>
  </cols>
  <sheetData>
    <row r="1" spans="1:59" s="14" customFormat="1" ht="9.9499999999999993" customHeight="1">
      <c r="A1" s="13"/>
      <c r="AA1" s="15"/>
      <c r="AI1" s="15"/>
      <c r="AR1" s="15"/>
    </row>
    <row r="2" spans="1:59" s="17" customFormat="1" ht="27" customHeight="1">
      <c r="A2" s="16" t="s">
        <v>453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 t="s">
        <v>454</v>
      </c>
      <c r="O2" s="17" t="s">
        <v>455</v>
      </c>
      <c r="T2" s="16"/>
      <c r="U2" s="16"/>
      <c r="V2" s="16"/>
      <c r="W2" s="16"/>
      <c r="X2" s="16"/>
      <c r="Y2" s="16"/>
      <c r="Z2" s="16"/>
      <c r="AA2" s="18"/>
      <c r="AB2" s="16" t="s">
        <v>456</v>
      </c>
      <c r="AC2" s="19"/>
      <c r="AD2" s="16"/>
      <c r="AE2" s="16"/>
      <c r="AF2" s="16"/>
      <c r="AG2" s="16"/>
      <c r="AH2" s="16"/>
      <c r="AI2" s="18"/>
      <c r="AJ2" s="16"/>
      <c r="AK2" s="19"/>
      <c r="AL2" s="16"/>
      <c r="AN2" s="16"/>
      <c r="AO2" s="16"/>
      <c r="AP2" s="16"/>
      <c r="AQ2" s="16"/>
      <c r="AR2" s="18"/>
      <c r="AS2" s="16"/>
      <c r="AT2" s="19"/>
      <c r="AU2" s="16"/>
      <c r="AV2" s="19"/>
      <c r="AW2" s="16"/>
      <c r="AX2" s="19"/>
      <c r="AY2" s="16"/>
      <c r="AZ2" s="19"/>
      <c r="BA2" s="16"/>
    </row>
    <row r="3" spans="1:59" s="20" customFormat="1" ht="27" customHeight="1" thickBot="1">
      <c r="A3" s="20" t="s">
        <v>457</v>
      </c>
      <c r="B3" s="21"/>
      <c r="C3" s="21"/>
      <c r="P3" s="22" t="s">
        <v>458</v>
      </c>
      <c r="Q3" s="22"/>
      <c r="R3" s="20" t="s">
        <v>457</v>
      </c>
      <c r="AA3" s="23"/>
      <c r="AI3" s="23"/>
      <c r="AJ3" s="24"/>
      <c r="AM3" s="22" t="s">
        <v>458</v>
      </c>
      <c r="AR3" s="23"/>
      <c r="BF3" s="22" t="s">
        <v>458</v>
      </c>
    </row>
    <row r="4" spans="1:59" s="36" customFormat="1" ht="15.95" customHeight="1">
      <c r="A4" s="25"/>
      <c r="B4" s="26" t="s">
        <v>459</v>
      </c>
      <c r="C4" s="27"/>
      <c r="D4" s="28" t="s">
        <v>460</v>
      </c>
      <c r="E4" s="28"/>
      <c r="F4" s="28"/>
      <c r="G4" s="28"/>
      <c r="H4" s="28"/>
      <c r="I4" s="28"/>
      <c r="J4" s="29"/>
      <c r="K4" s="29"/>
      <c r="L4" s="30" t="s">
        <v>461</v>
      </c>
      <c r="M4" s="31"/>
      <c r="N4" s="30" t="s">
        <v>462</v>
      </c>
      <c r="O4" s="30"/>
      <c r="P4" s="32"/>
      <c r="Q4" s="33"/>
      <c r="R4" s="25"/>
      <c r="S4" s="1047" t="s">
        <v>463</v>
      </c>
      <c r="T4" s="1048"/>
      <c r="U4" s="1048"/>
      <c r="V4" s="1048"/>
      <c r="W4" s="1048"/>
      <c r="X4" s="1049"/>
      <c r="Y4" s="30" t="s">
        <v>464</v>
      </c>
      <c r="Z4" s="29"/>
      <c r="AA4" s="29"/>
      <c r="AB4" s="29"/>
      <c r="AC4" s="29"/>
      <c r="AD4" s="29"/>
      <c r="AE4" s="29"/>
      <c r="AF4" s="31"/>
      <c r="AG4" s="30" t="s">
        <v>465</v>
      </c>
      <c r="AH4" s="29"/>
      <c r="AI4" s="29"/>
      <c r="AJ4" s="29"/>
      <c r="AK4" s="29"/>
      <c r="AL4" s="29"/>
      <c r="AM4" s="32"/>
      <c r="AN4" s="33"/>
      <c r="AO4" s="25"/>
      <c r="AP4" s="30" t="s">
        <v>466</v>
      </c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6" t="s">
        <v>467</v>
      </c>
      <c r="BC4" s="34"/>
      <c r="BD4" s="26" t="s">
        <v>468</v>
      </c>
      <c r="BE4" s="35"/>
      <c r="BF4" s="32"/>
    </row>
    <row r="5" spans="1:59" s="36" customFormat="1" ht="15.95" customHeight="1">
      <c r="A5" s="37" t="s">
        <v>469</v>
      </c>
      <c r="B5" s="38"/>
      <c r="C5" s="39"/>
      <c r="D5" s="40" t="s">
        <v>470</v>
      </c>
      <c r="E5" s="41"/>
      <c r="F5" s="42" t="s">
        <v>471</v>
      </c>
      <c r="G5" s="43"/>
      <c r="H5" s="44" t="s">
        <v>472</v>
      </c>
      <c r="I5" s="43"/>
      <c r="J5" s="45" t="s">
        <v>473</v>
      </c>
      <c r="K5" s="46"/>
      <c r="L5" s="47" t="s">
        <v>474</v>
      </c>
      <c r="M5" s="41"/>
      <c r="N5" s="48" t="s">
        <v>475</v>
      </c>
      <c r="O5" s="49"/>
      <c r="P5" s="50" t="s">
        <v>54</v>
      </c>
      <c r="Q5" s="51"/>
      <c r="R5" s="37" t="s">
        <v>469</v>
      </c>
      <c r="S5" s="47" t="s">
        <v>470</v>
      </c>
      <c r="T5" s="43"/>
      <c r="U5" s="52" t="s">
        <v>472</v>
      </c>
      <c r="V5" s="46"/>
      <c r="W5" s="42" t="s">
        <v>476</v>
      </c>
      <c r="X5" s="43"/>
      <c r="Y5" s="53" t="s">
        <v>470</v>
      </c>
      <c r="Z5" s="46"/>
      <c r="AA5" s="52" t="s">
        <v>477</v>
      </c>
      <c r="AB5" s="46"/>
      <c r="AC5" s="52" t="s">
        <v>478</v>
      </c>
      <c r="AD5" s="46"/>
      <c r="AE5" s="52" t="s">
        <v>479</v>
      </c>
      <c r="AF5" s="46"/>
      <c r="AG5" s="53" t="s">
        <v>470</v>
      </c>
      <c r="AH5" s="46"/>
      <c r="AI5" s="52" t="s">
        <v>476</v>
      </c>
      <c r="AJ5" s="46"/>
      <c r="AK5" s="52" t="s">
        <v>480</v>
      </c>
      <c r="AL5" s="46"/>
      <c r="AM5" s="50" t="s">
        <v>54</v>
      </c>
      <c r="AN5" s="33"/>
      <c r="AO5" s="37" t="s">
        <v>469</v>
      </c>
      <c r="AP5" s="53" t="s">
        <v>470</v>
      </c>
      <c r="AQ5" s="46"/>
      <c r="AR5" s="52" t="s">
        <v>481</v>
      </c>
      <c r="AS5" s="46"/>
      <c r="AT5" s="52" t="s">
        <v>482</v>
      </c>
      <c r="AU5" s="46"/>
      <c r="AV5" s="52" t="s">
        <v>483</v>
      </c>
      <c r="AW5" s="46"/>
      <c r="AX5" s="52" t="s">
        <v>484</v>
      </c>
      <c r="AY5" s="46"/>
      <c r="AZ5" s="52" t="s">
        <v>485</v>
      </c>
      <c r="BA5" s="46"/>
      <c r="BB5" s="45" t="s">
        <v>486</v>
      </c>
      <c r="BC5" s="46"/>
      <c r="BD5" s="1050" t="s">
        <v>487</v>
      </c>
      <c r="BE5" s="1051"/>
      <c r="BF5" s="50" t="s">
        <v>54</v>
      </c>
    </row>
    <row r="6" spans="1:59" s="36" customFormat="1" ht="15.95" customHeight="1">
      <c r="A6" s="37" t="s">
        <v>488</v>
      </c>
      <c r="B6" s="54"/>
      <c r="C6" s="55"/>
      <c r="D6" s="56" t="s">
        <v>489</v>
      </c>
      <c r="E6" s="57"/>
      <c r="F6" s="56" t="s">
        <v>490</v>
      </c>
      <c r="G6" s="58"/>
      <c r="H6" s="59" t="s">
        <v>491</v>
      </c>
      <c r="I6" s="58"/>
      <c r="J6" s="56" t="s">
        <v>492</v>
      </c>
      <c r="K6" s="58"/>
      <c r="L6" s="60"/>
      <c r="M6" s="61"/>
      <c r="N6" s="56"/>
      <c r="O6" s="59"/>
      <c r="P6" s="50" t="s">
        <v>392</v>
      </c>
      <c r="Q6" s="51"/>
      <c r="R6" s="37" t="s">
        <v>493</v>
      </c>
      <c r="S6" s="56" t="s">
        <v>489</v>
      </c>
      <c r="T6" s="58"/>
      <c r="U6" s="59" t="s">
        <v>494</v>
      </c>
      <c r="V6" s="58"/>
      <c r="W6" s="56" t="s">
        <v>490</v>
      </c>
      <c r="X6" s="58"/>
      <c r="Y6" s="56" t="s">
        <v>489</v>
      </c>
      <c r="Z6" s="58"/>
      <c r="AA6" s="59" t="s">
        <v>494</v>
      </c>
      <c r="AB6" s="58"/>
      <c r="AC6" s="59" t="s">
        <v>495</v>
      </c>
      <c r="AD6" s="58"/>
      <c r="AE6" s="59" t="s">
        <v>496</v>
      </c>
      <c r="AF6" s="58"/>
      <c r="AG6" s="56" t="s">
        <v>489</v>
      </c>
      <c r="AH6" s="58"/>
      <c r="AI6" s="56" t="s">
        <v>490</v>
      </c>
      <c r="AJ6" s="58"/>
      <c r="AK6" s="59" t="s">
        <v>497</v>
      </c>
      <c r="AL6" s="58"/>
      <c r="AM6" s="50" t="s">
        <v>392</v>
      </c>
      <c r="AN6" s="33"/>
      <c r="AO6" s="37" t="s">
        <v>493</v>
      </c>
      <c r="AP6" s="56" t="s">
        <v>489</v>
      </c>
      <c r="AQ6" s="58"/>
      <c r="AR6" s="56" t="s">
        <v>498</v>
      </c>
      <c r="AS6" s="58"/>
      <c r="AT6" s="59" t="s">
        <v>499</v>
      </c>
      <c r="AU6" s="58"/>
      <c r="AV6" s="59" t="s">
        <v>500</v>
      </c>
      <c r="AW6" s="58"/>
      <c r="AX6" s="59" t="s">
        <v>501</v>
      </c>
      <c r="AY6" s="58"/>
      <c r="AZ6" s="59" t="s">
        <v>502</v>
      </c>
      <c r="BA6" s="58"/>
      <c r="BB6" s="60"/>
      <c r="BC6" s="61"/>
      <c r="BD6" s="60"/>
      <c r="BE6" s="58"/>
      <c r="BF6" s="50" t="s">
        <v>392</v>
      </c>
    </row>
    <row r="7" spans="1:59" s="36" customFormat="1" ht="15.95" customHeight="1">
      <c r="A7" s="62"/>
      <c r="B7" s="63" t="s">
        <v>503</v>
      </c>
      <c r="C7" s="63" t="s">
        <v>504</v>
      </c>
      <c r="D7" s="63" t="s">
        <v>503</v>
      </c>
      <c r="E7" s="63" t="s">
        <v>504</v>
      </c>
      <c r="F7" s="63" t="s">
        <v>505</v>
      </c>
      <c r="G7" s="63" t="s">
        <v>504</v>
      </c>
      <c r="H7" s="63" t="s">
        <v>505</v>
      </c>
      <c r="I7" s="63" t="s">
        <v>504</v>
      </c>
      <c r="J7" s="63" t="s">
        <v>505</v>
      </c>
      <c r="K7" s="63" t="s">
        <v>504</v>
      </c>
      <c r="L7" s="63" t="s">
        <v>505</v>
      </c>
      <c r="M7" s="63" t="s">
        <v>504</v>
      </c>
      <c r="N7" s="63" t="s">
        <v>505</v>
      </c>
      <c r="O7" s="63" t="s">
        <v>504</v>
      </c>
      <c r="P7" s="64"/>
      <c r="Q7" s="37"/>
      <c r="R7" s="62"/>
      <c r="S7" s="63" t="s">
        <v>505</v>
      </c>
      <c r="T7" s="63" t="s">
        <v>504</v>
      </c>
      <c r="U7" s="63" t="s">
        <v>503</v>
      </c>
      <c r="V7" s="63" t="s">
        <v>506</v>
      </c>
      <c r="W7" s="63" t="s">
        <v>505</v>
      </c>
      <c r="X7" s="63" t="s">
        <v>504</v>
      </c>
      <c r="Y7" s="63" t="s">
        <v>505</v>
      </c>
      <c r="Z7" s="63" t="s">
        <v>504</v>
      </c>
      <c r="AA7" s="63" t="s">
        <v>505</v>
      </c>
      <c r="AB7" s="63" t="s">
        <v>506</v>
      </c>
      <c r="AC7" s="63" t="s">
        <v>505</v>
      </c>
      <c r="AD7" s="63" t="s">
        <v>504</v>
      </c>
      <c r="AE7" s="63" t="s">
        <v>505</v>
      </c>
      <c r="AF7" s="63" t="s">
        <v>504</v>
      </c>
      <c r="AG7" s="63" t="s">
        <v>503</v>
      </c>
      <c r="AH7" s="63" t="s">
        <v>504</v>
      </c>
      <c r="AI7" s="63" t="s">
        <v>505</v>
      </c>
      <c r="AJ7" s="63" t="s">
        <v>504</v>
      </c>
      <c r="AK7" s="63" t="s">
        <v>503</v>
      </c>
      <c r="AL7" s="63" t="s">
        <v>504</v>
      </c>
      <c r="AM7" s="64"/>
      <c r="AN7" s="33"/>
      <c r="AO7" s="62"/>
      <c r="AP7" s="65" t="s">
        <v>503</v>
      </c>
      <c r="AQ7" s="66" t="s">
        <v>504</v>
      </c>
      <c r="AR7" s="66" t="s">
        <v>505</v>
      </c>
      <c r="AS7" s="66" t="s">
        <v>504</v>
      </c>
      <c r="AT7" s="66" t="s">
        <v>505</v>
      </c>
      <c r="AU7" s="66" t="s">
        <v>504</v>
      </c>
      <c r="AV7" s="66" t="s">
        <v>505</v>
      </c>
      <c r="AW7" s="66" t="s">
        <v>504</v>
      </c>
      <c r="AX7" s="66" t="s">
        <v>505</v>
      </c>
      <c r="AY7" s="66" t="s">
        <v>506</v>
      </c>
      <c r="AZ7" s="66" t="s">
        <v>503</v>
      </c>
      <c r="BA7" s="67" t="s">
        <v>504</v>
      </c>
      <c r="BB7" s="65" t="s">
        <v>503</v>
      </c>
      <c r="BC7" s="66" t="s">
        <v>504</v>
      </c>
      <c r="BD7" s="66" t="s">
        <v>505</v>
      </c>
      <c r="BE7" s="67" t="s">
        <v>506</v>
      </c>
      <c r="BF7" s="64"/>
      <c r="BG7" s="68"/>
    </row>
    <row r="8" spans="1:59" s="36" customFormat="1" ht="15.75" customHeight="1">
      <c r="A8" s="69">
        <v>2018</v>
      </c>
      <c r="B8" s="70">
        <f>(B9+B31)</f>
        <v>2904</v>
      </c>
      <c r="C8" s="70">
        <f t="shared" ref="C8:AL8" si="0">(C9+C31)</f>
        <v>401.93940399999997</v>
      </c>
      <c r="D8" s="70">
        <f t="shared" si="0"/>
        <v>439</v>
      </c>
      <c r="E8" s="70">
        <f t="shared" si="0"/>
        <v>52.219367000000005</v>
      </c>
      <c r="F8" s="70">
        <f t="shared" si="0"/>
        <v>22</v>
      </c>
      <c r="G8" s="70">
        <f t="shared" si="0"/>
        <v>9.1057559999999995</v>
      </c>
      <c r="H8" s="70">
        <f t="shared" si="0"/>
        <v>382</v>
      </c>
      <c r="I8" s="70">
        <f t="shared" si="0"/>
        <v>23.881709000000001</v>
      </c>
      <c r="J8" s="70">
        <f t="shared" si="0"/>
        <v>35</v>
      </c>
      <c r="K8" s="70">
        <f t="shared" si="0"/>
        <v>19.231901999999998</v>
      </c>
      <c r="L8" s="70">
        <f t="shared" si="0"/>
        <v>115</v>
      </c>
      <c r="M8" s="70">
        <f>(M9+M31)</f>
        <v>61.263441999999998</v>
      </c>
      <c r="N8" s="70">
        <f t="shared" si="0"/>
        <v>43</v>
      </c>
      <c r="O8" s="70">
        <f t="shared" si="0"/>
        <v>10.974754999999998</v>
      </c>
      <c r="P8" s="71">
        <v>2018</v>
      </c>
      <c r="Q8" s="72"/>
      <c r="R8" s="73">
        <v>2018</v>
      </c>
      <c r="S8" s="70">
        <f t="shared" si="0"/>
        <v>3</v>
      </c>
      <c r="T8" s="70">
        <f t="shared" si="0"/>
        <v>9.6780000000000005E-2</v>
      </c>
      <c r="U8" s="70">
        <f t="shared" si="0"/>
        <v>0</v>
      </c>
      <c r="V8" s="70">
        <f t="shared" si="0"/>
        <v>0</v>
      </c>
      <c r="W8" s="70">
        <f t="shared" si="0"/>
        <v>3</v>
      </c>
      <c r="X8" s="70">
        <f t="shared" si="0"/>
        <v>9.6780000000000005E-2</v>
      </c>
      <c r="Y8" s="70">
        <f t="shared" si="0"/>
        <v>46</v>
      </c>
      <c r="Z8" s="70">
        <f t="shared" si="0"/>
        <v>17.486220000000003</v>
      </c>
      <c r="AA8" s="70">
        <f t="shared" si="0"/>
        <v>35</v>
      </c>
      <c r="AB8" s="70">
        <f t="shared" si="0"/>
        <v>4.0324549999999997</v>
      </c>
      <c r="AC8" s="70">
        <f t="shared" si="0"/>
        <v>9</v>
      </c>
      <c r="AD8" s="70">
        <f t="shared" si="0"/>
        <v>12.449759</v>
      </c>
      <c r="AE8" s="70">
        <f t="shared" si="0"/>
        <v>2</v>
      </c>
      <c r="AF8" s="70">
        <f t="shared" si="0"/>
        <v>1.004006</v>
      </c>
      <c r="AG8" s="74">
        <f t="shared" si="0"/>
        <v>1811</v>
      </c>
      <c r="AH8" s="70">
        <f t="shared" si="0"/>
        <v>85.417273999999992</v>
      </c>
      <c r="AI8" s="74">
        <f t="shared" si="0"/>
        <v>1587</v>
      </c>
      <c r="AJ8" s="70">
        <f t="shared" si="0"/>
        <v>79.614666999999997</v>
      </c>
      <c r="AK8" s="70">
        <f t="shared" si="0"/>
        <v>224</v>
      </c>
      <c r="AL8" s="70">
        <f t="shared" si="0"/>
        <v>5.8026070000000001</v>
      </c>
      <c r="AM8" s="75">
        <v>2018</v>
      </c>
      <c r="AN8" s="76"/>
      <c r="AO8" s="73">
        <v>2018</v>
      </c>
      <c r="AP8" s="70">
        <f t="shared" ref="AP8:BE8" si="1">(AP9+AP31)</f>
        <v>413</v>
      </c>
      <c r="AQ8" s="70">
        <f t="shared" si="1"/>
        <v>173.44915900000001</v>
      </c>
      <c r="AR8" s="70">
        <f t="shared" si="1"/>
        <v>176</v>
      </c>
      <c r="AS8" s="70">
        <f t="shared" si="1"/>
        <v>26.545138000000001</v>
      </c>
      <c r="AT8" s="70">
        <f t="shared" si="1"/>
        <v>87</v>
      </c>
      <c r="AU8" s="70">
        <f t="shared" si="1"/>
        <v>9.646723999999999</v>
      </c>
      <c r="AV8" s="70">
        <f t="shared" si="1"/>
        <v>76</v>
      </c>
      <c r="AW8" s="70">
        <f t="shared" si="1"/>
        <v>53.954760999999998</v>
      </c>
      <c r="AX8" s="70">
        <f t="shared" si="1"/>
        <v>12</v>
      </c>
      <c r="AY8" s="70">
        <f t="shared" si="1"/>
        <v>57.078096000000002</v>
      </c>
      <c r="AZ8" s="70">
        <f t="shared" si="1"/>
        <v>62</v>
      </c>
      <c r="BA8" s="70">
        <f t="shared" si="1"/>
        <v>26.224440000000001</v>
      </c>
      <c r="BB8" s="70">
        <f t="shared" si="1"/>
        <v>34</v>
      </c>
      <c r="BC8" s="70">
        <f t="shared" si="1"/>
        <v>1.0324069999999999</v>
      </c>
      <c r="BD8" s="70">
        <f t="shared" si="1"/>
        <v>0</v>
      </c>
      <c r="BE8" s="77">
        <f t="shared" si="1"/>
        <v>0</v>
      </c>
      <c r="BF8" s="75">
        <v>2018</v>
      </c>
    </row>
    <row r="9" spans="1:59" s="87" customFormat="1" ht="12" customHeight="1">
      <c r="A9" s="78" t="s">
        <v>393</v>
      </c>
      <c r="B9" s="79">
        <f>SUM(B10:B30)</f>
        <v>2506</v>
      </c>
      <c r="C9" s="79">
        <f t="shared" ref="C9:AF9" si="2">SUM(C10:C30)</f>
        <v>283.31456800000001</v>
      </c>
      <c r="D9" s="79">
        <f t="shared" si="2"/>
        <v>426</v>
      </c>
      <c r="E9" s="79">
        <f t="shared" si="2"/>
        <v>40.442950000000003</v>
      </c>
      <c r="F9" s="79">
        <f t="shared" si="2"/>
        <v>17</v>
      </c>
      <c r="G9" s="79">
        <f t="shared" si="2"/>
        <v>3.857542</v>
      </c>
      <c r="H9" s="79">
        <f t="shared" si="2"/>
        <v>377</v>
      </c>
      <c r="I9" s="79">
        <f t="shared" si="2"/>
        <v>18.809219000000002</v>
      </c>
      <c r="J9" s="79">
        <f t="shared" si="2"/>
        <v>32</v>
      </c>
      <c r="K9" s="79">
        <f t="shared" si="2"/>
        <v>17.776188999999999</v>
      </c>
      <c r="L9" s="79">
        <f t="shared" si="2"/>
        <v>111</v>
      </c>
      <c r="M9" s="79">
        <f>SUM(M10:M30)</f>
        <v>58.330064999999998</v>
      </c>
      <c r="N9" s="79">
        <f t="shared" si="2"/>
        <v>33</v>
      </c>
      <c r="O9" s="79">
        <f t="shared" si="2"/>
        <v>10.204829999999998</v>
      </c>
      <c r="P9" s="80" t="s">
        <v>394</v>
      </c>
      <c r="Q9" s="81"/>
      <c r="R9" s="78" t="s">
        <v>393</v>
      </c>
      <c r="S9" s="82">
        <f t="shared" si="2"/>
        <v>0</v>
      </c>
      <c r="T9" s="82">
        <f t="shared" si="2"/>
        <v>0</v>
      </c>
      <c r="U9" s="82">
        <f t="shared" si="2"/>
        <v>0</v>
      </c>
      <c r="V9" s="82">
        <f t="shared" si="2"/>
        <v>0</v>
      </c>
      <c r="W9" s="82">
        <f t="shared" si="2"/>
        <v>0</v>
      </c>
      <c r="X9" s="82">
        <f t="shared" si="2"/>
        <v>0</v>
      </c>
      <c r="Y9" s="82">
        <f t="shared" si="2"/>
        <v>21</v>
      </c>
      <c r="Z9" s="82">
        <f t="shared" si="2"/>
        <v>16.053111000000001</v>
      </c>
      <c r="AA9" s="82">
        <f t="shared" si="2"/>
        <v>10</v>
      </c>
      <c r="AB9" s="82">
        <f t="shared" si="2"/>
        <v>2.5993459999999997</v>
      </c>
      <c r="AC9" s="82">
        <f t="shared" si="2"/>
        <v>9</v>
      </c>
      <c r="AD9" s="82">
        <f t="shared" si="2"/>
        <v>12.449759</v>
      </c>
      <c r="AE9" s="82">
        <f t="shared" si="2"/>
        <v>2</v>
      </c>
      <c r="AF9" s="82">
        <f t="shared" si="2"/>
        <v>1.004006</v>
      </c>
      <c r="AG9" s="83">
        <f t="shared" ref="AG9:AL9" si="3">SUM(AG10:AG30)</f>
        <v>1557</v>
      </c>
      <c r="AH9" s="82">
        <f t="shared" si="3"/>
        <v>73.022426999999993</v>
      </c>
      <c r="AI9" s="83">
        <f t="shared" si="3"/>
        <v>1433</v>
      </c>
      <c r="AJ9" s="82">
        <f t="shared" si="3"/>
        <v>69.586277999999993</v>
      </c>
      <c r="AK9" s="82">
        <f t="shared" si="3"/>
        <v>124</v>
      </c>
      <c r="AL9" s="82">
        <f t="shared" si="3"/>
        <v>3.4361490000000003</v>
      </c>
      <c r="AM9" s="84" t="s">
        <v>394</v>
      </c>
      <c r="AN9" s="85"/>
      <c r="AO9" s="78" t="s">
        <v>393</v>
      </c>
      <c r="AP9" s="82">
        <f t="shared" ref="AP9:BE9" si="4">SUM(AP10:AP30)</f>
        <v>325</v>
      </c>
      <c r="AQ9" s="82">
        <f t="shared" si="4"/>
        <v>84.285628000000003</v>
      </c>
      <c r="AR9" s="82">
        <f t="shared" si="4"/>
        <v>143</v>
      </c>
      <c r="AS9" s="82">
        <f t="shared" si="4"/>
        <v>21.892647000000004</v>
      </c>
      <c r="AT9" s="82">
        <f t="shared" si="4"/>
        <v>82</v>
      </c>
      <c r="AU9" s="82">
        <f t="shared" si="4"/>
        <v>9.0318889999999996</v>
      </c>
      <c r="AV9" s="82">
        <f t="shared" si="4"/>
        <v>39</v>
      </c>
      <c r="AW9" s="82">
        <f t="shared" si="4"/>
        <v>27.282357999999999</v>
      </c>
      <c r="AX9" s="82">
        <f t="shared" si="4"/>
        <v>10</v>
      </c>
      <c r="AY9" s="82">
        <f t="shared" si="4"/>
        <v>1.643051</v>
      </c>
      <c r="AZ9" s="82">
        <f t="shared" si="4"/>
        <v>51</v>
      </c>
      <c r="BA9" s="82">
        <f t="shared" si="4"/>
        <v>24.435683000000001</v>
      </c>
      <c r="BB9" s="82">
        <f t="shared" si="4"/>
        <v>33</v>
      </c>
      <c r="BC9" s="82">
        <f t="shared" si="4"/>
        <v>0.9755569999999999</v>
      </c>
      <c r="BD9" s="82">
        <f t="shared" si="4"/>
        <v>0</v>
      </c>
      <c r="BE9" s="86">
        <f t="shared" si="4"/>
        <v>0</v>
      </c>
      <c r="BF9" s="84" t="s">
        <v>394</v>
      </c>
    </row>
    <row r="10" spans="1:59" s="97" customFormat="1" ht="11.25" customHeight="1">
      <c r="A10" s="88" t="s">
        <v>395</v>
      </c>
      <c r="B10" s="89">
        <f t="shared" ref="B10:C41" si="5">SUM(D10,L10,N10,S10,Y10,AG10,AP10,BB10,BD10)</f>
        <v>129</v>
      </c>
      <c r="C10" s="89">
        <f t="shared" si="5"/>
        <v>12.011067999999998</v>
      </c>
      <c r="D10" s="89">
        <f>F10+H10+J10</f>
        <v>75</v>
      </c>
      <c r="E10" s="89">
        <f>G10+I10+K10</f>
        <v>5.4725719999999995</v>
      </c>
      <c r="F10" s="90">
        <v>1</v>
      </c>
      <c r="G10" s="90">
        <v>3.3360000000000001E-2</v>
      </c>
      <c r="H10" s="90">
        <v>73</v>
      </c>
      <c r="I10" s="90">
        <v>5.0226319999999998</v>
      </c>
      <c r="J10" s="90">
        <v>1</v>
      </c>
      <c r="K10" s="90">
        <v>0.41658000000000001</v>
      </c>
      <c r="L10" s="89">
        <v>19</v>
      </c>
      <c r="M10" s="90">
        <v>2.0698840000000001</v>
      </c>
      <c r="N10" s="90">
        <v>17</v>
      </c>
      <c r="O10" s="90">
        <v>3.8710990000000001</v>
      </c>
      <c r="P10" s="91" t="s">
        <v>396</v>
      </c>
      <c r="Q10" s="92"/>
      <c r="R10" s="93" t="s">
        <v>395</v>
      </c>
      <c r="S10" s="94">
        <f>U10+W10</f>
        <v>0</v>
      </c>
      <c r="T10" s="94">
        <f>V10+X10</f>
        <v>0</v>
      </c>
      <c r="U10" s="94">
        <v>0</v>
      </c>
      <c r="V10" s="94">
        <v>0</v>
      </c>
      <c r="W10" s="94">
        <v>0</v>
      </c>
      <c r="X10" s="94">
        <v>0</v>
      </c>
      <c r="Y10" s="94">
        <f>AA10+AC10+AE10</f>
        <v>2</v>
      </c>
      <c r="Z10" s="94">
        <f>AB10+AD10+AF10</f>
        <v>7.6249999999999998E-2</v>
      </c>
      <c r="AA10" s="94">
        <v>2</v>
      </c>
      <c r="AB10" s="94">
        <v>7.6249999999999998E-2</v>
      </c>
      <c r="AC10" s="94">
        <v>0</v>
      </c>
      <c r="AD10" s="94">
        <v>0</v>
      </c>
      <c r="AE10" s="94">
        <v>0</v>
      </c>
      <c r="AF10" s="94">
        <v>0</v>
      </c>
      <c r="AG10" s="94">
        <f>AI10+AK10</f>
        <v>16</v>
      </c>
      <c r="AH10" s="94">
        <f>AJ10+AL10</f>
        <v>0.52126300000000003</v>
      </c>
      <c r="AI10" s="94">
        <v>16</v>
      </c>
      <c r="AJ10" s="94">
        <v>0.52126300000000003</v>
      </c>
      <c r="AK10" s="94">
        <v>0</v>
      </c>
      <c r="AL10" s="94">
        <v>0</v>
      </c>
      <c r="AM10" s="91" t="s">
        <v>396</v>
      </c>
      <c r="AN10" s="95"/>
      <c r="AO10" s="93" t="s">
        <v>395</v>
      </c>
      <c r="AP10" s="94">
        <f>AR10+AT10+AV10+AX10+AZ10</f>
        <v>0</v>
      </c>
      <c r="AQ10" s="94">
        <f>AS10+AU10+AW10+AY10+BA10</f>
        <v>0</v>
      </c>
      <c r="AR10" s="94">
        <v>0</v>
      </c>
      <c r="AS10" s="94">
        <v>0</v>
      </c>
      <c r="AT10" s="94">
        <v>0</v>
      </c>
      <c r="AU10" s="94">
        <v>0</v>
      </c>
      <c r="AV10" s="94">
        <v>0</v>
      </c>
      <c r="AW10" s="94">
        <v>0</v>
      </c>
      <c r="AX10" s="94">
        <v>0</v>
      </c>
      <c r="AY10" s="94">
        <v>0</v>
      </c>
      <c r="AZ10" s="94">
        <v>0</v>
      </c>
      <c r="BA10" s="94">
        <v>0</v>
      </c>
      <c r="BB10" s="90">
        <v>0</v>
      </c>
      <c r="BC10" s="90">
        <v>0</v>
      </c>
      <c r="BD10" s="90">
        <v>0</v>
      </c>
      <c r="BE10" s="96">
        <v>0</v>
      </c>
      <c r="BF10" s="91" t="s">
        <v>396</v>
      </c>
    </row>
    <row r="11" spans="1:59" s="97" customFormat="1" ht="11.25" customHeight="1">
      <c r="A11" s="93" t="s">
        <v>397</v>
      </c>
      <c r="B11" s="89">
        <f t="shared" si="5"/>
        <v>30</v>
      </c>
      <c r="C11" s="89">
        <f t="shared" si="5"/>
        <v>2.4173450000000001</v>
      </c>
      <c r="D11" s="89">
        <f t="shared" ref="D11:E30" si="6">F11+H11+J11</f>
        <v>14</v>
      </c>
      <c r="E11" s="89">
        <f t="shared" si="6"/>
        <v>0.57833699999999999</v>
      </c>
      <c r="F11" s="90">
        <v>0</v>
      </c>
      <c r="G11" s="90">
        <v>0</v>
      </c>
      <c r="H11" s="90">
        <v>14</v>
      </c>
      <c r="I11" s="90">
        <v>0.57833699999999999</v>
      </c>
      <c r="J11" s="90">
        <v>0</v>
      </c>
      <c r="K11" s="90">
        <v>0</v>
      </c>
      <c r="L11" s="89">
        <v>0</v>
      </c>
      <c r="M11" s="90">
        <v>0</v>
      </c>
      <c r="N11" s="90">
        <v>1</v>
      </c>
      <c r="O11" s="90">
        <v>1.06989</v>
      </c>
      <c r="P11" s="91" t="s">
        <v>398</v>
      </c>
      <c r="Q11" s="92"/>
      <c r="R11" s="93" t="s">
        <v>397</v>
      </c>
      <c r="S11" s="94">
        <f t="shared" ref="S11:T30" si="7">U11+W11</f>
        <v>0</v>
      </c>
      <c r="T11" s="94">
        <f t="shared" si="7"/>
        <v>0</v>
      </c>
      <c r="U11" s="94">
        <v>0</v>
      </c>
      <c r="V11" s="94">
        <v>0</v>
      </c>
      <c r="W11" s="94">
        <v>0</v>
      </c>
      <c r="X11" s="94">
        <v>0</v>
      </c>
      <c r="Y11" s="94">
        <f t="shared" ref="Y11:Z30" si="8">AA11+AC11+AE11</f>
        <v>0</v>
      </c>
      <c r="Z11" s="94">
        <f t="shared" si="8"/>
        <v>0</v>
      </c>
      <c r="AA11" s="94">
        <v>0</v>
      </c>
      <c r="AB11" s="94">
        <v>0</v>
      </c>
      <c r="AC11" s="94">
        <v>0</v>
      </c>
      <c r="AD11" s="94">
        <v>0</v>
      </c>
      <c r="AE11" s="94">
        <v>0</v>
      </c>
      <c r="AF11" s="94">
        <v>0</v>
      </c>
      <c r="AG11" s="94">
        <f t="shared" ref="AG11:AH30" si="9">AI11+AK11</f>
        <v>15</v>
      </c>
      <c r="AH11" s="94">
        <f t="shared" si="9"/>
        <v>0.76911799999999997</v>
      </c>
      <c r="AI11" s="94">
        <v>15</v>
      </c>
      <c r="AJ11" s="94">
        <v>0.76911799999999997</v>
      </c>
      <c r="AK11" s="94">
        <v>0</v>
      </c>
      <c r="AL11" s="94">
        <v>0</v>
      </c>
      <c r="AM11" s="91" t="s">
        <v>398</v>
      </c>
      <c r="AN11" s="95"/>
      <c r="AO11" s="93" t="s">
        <v>397</v>
      </c>
      <c r="AP11" s="94">
        <f t="shared" ref="AP11:AQ30" si="10">AR11+AT11+AV11+AX11+AZ11</f>
        <v>0</v>
      </c>
      <c r="AQ11" s="94">
        <f t="shared" si="10"/>
        <v>0</v>
      </c>
      <c r="AR11" s="94">
        <v>0</v>
      </c>
      <c r="AS11" s="94">
        <v>0</v>
      </c>
      <c r="AT11" s="94">
        <v>0</v>
      </c>
      <c r="AU11" s="94">
        <v>0</v>
      </c>
      <c r="AV11" s="94">
        <v>0</v>
      </c>
      <c r="AW11" s="94">
        <v>0</v>
      </c>
      <c r="AX11" s="94">
        <v>0</v>
      </c>
      <c r="AY11" s="94">
        <v>0</v>
      </c>
      <c r="AZ11" s="94">
        <v>0</v>
      </c>
      <c r="BA11" s="94">
        <v>0</v>
      </c>
      <c r="BB11" s="90">
        <v>0</v>
      </c>
      <c r="BC11" s="90">
        <v>0</v>
      </c>
      <c r="BD11" s="90">
        <v>0</v>
      </c>
      <c r="BE11" s="96">
        <v>0</v>
      </c>
      <c r="BF11" s="91" t="s">
        <v>398</v>
      </c>
    </row>
    <row r="12" spans="1:59" s="97" customFormat="1" ht="11.25" customHeight="1">
      <c r="A12" s="93" t="s">
        <v>399</v>
      </c>
      <c r="B12" s="89">
        <f t="shared" si="5"/>
        <v>20</v>
      </c>
      <c r="C12" s="89">
        <f t="shared" si="5"/>
        <v>0.62865199999999999</v>
      </c>
      <c r="D12" s="89">
        <f t="shared" si="6"/>
        <v>20</v>
      </c>
      <c r="E12" s="89">
        <f t="shared" si="6"/>
        <v>0.62865199999999999</v>
      </c>
      <c r="F12" s="90">
        <v>0</v>
      </c>
      <c r="G12" s="90">
        <v>0</v>
      </c>
      <c r="H12" s="90">
        <v>20</v>
      </c>
      <c r="I12" s="90">
        <v>0.62865199999999999</v>
      </c>
      <c r="J12" s="90">
        <v>0</v>
      </c>
      <c r="K12" s="90">
        <v>0</v>
      </c>
      <c r="L12" s="89">
        <v>0</v>
      </c>
      <c r="M12" s="90">
        <v>0</v>
      </c>
      <c r="N12" s="90">
        <v>0</v>
      </c>
      <c r="O12" s="90">
        <v>0</v>
      </c>
      <c r="P12" s="91" t="s">
        <v>400</v>
      </c>
      <c r="Q12" s="92"/>
      <c r="R12" s="93" t="s">
        <v>399</v>
      </c>
      <c r="S12" s="94">
        <f t="shared" si="7"/>
        <v>0</v>
      </c>
      <c r="T12" s="94">
        <f t="shared" si="7"/>
        <v>0</v>
      </c>
      <c r="U12" s="94">
        <v>0</v>
      </c>
      <c r="V12" s="94">
        <v>0</v>
      </c>
      <c r="W12" s="94">
        <v>0</v>
      </c>
      <c r="X12" s="94">
        <v>0</v>
      </c>
      <c r="Y12" s="94">
        <f t="shared" si="8"/>
        <v>0</v>
      </c>
      <c r="Z12" s="94">
        <f t="shared" si="8"/>
        <v>0</v>
      </c>
      <c r="AA12" s="94">
        <v>0</v>
      </c>
      <c r="AB12" s="94">
        <v>0</v>
      </c>
      <c r="AC12" s="94">
        <v>0</v>
      </c>
      <c r="AD12" s="94">
        <v>0</v>
      </c>
      <c r="AE12" s="94">
        <v>0</v>
      </c>
      <c r="AF12" s="94">
        <v>0</v>
      </c>
      <c r="AG12" s="94">
        <f t="shared" si="9"/>
        <v>0</v>
      </c>
      <c r="AH12" s="94">
        <f t="shared" si="9"/>
        <v>0</v>
      </c>
      <c r="AI12" s="94">
        <v>0</v>
      </c>
      <c r="AJ12" s="94">
        <v>0</v>
      </c>
      <c r="AK12" s="94">
        <v>0</v>
      </c>
      <c r="AL12" s="94">
        <v>0</v>
      </c>
      <c r="AM12" s="91" t="s">
        <v>400</v>
      </c>
      <c r="AN12" s="95"/>
      <c r="AO12" s="93" t="s">
        <v>399</v>
      </c>
      <c r="AP12" s="94">
        <f t="shared" si="10"/>
        <v>0</v>
      </c>
      <c r="AQ12" s="94">
        <f t="shared" si="10"/>
        <v>0</v>
      </c>
      <c r="AR12" s="94">
        <v>0</v>
      </c>
      <c r="AS12" s="94">
        <v>0</v>
      </c>
      <c r="AT12" s="94">
        <v>0</v>
      </c>
      <c r="AU12" s="94">
        <v>0</v>
      </c>
      <c r="AV12" s="94">
        <v>0</v>
      </c>
      <c r="AW12" s="94">
        <v>0</v>
      </c>
      <c r="AX12" s="94">
        <v>0</v>
      </c>
      <c r="AY12" s="94">
        <v>0</v>
      </c>
      <c r="AZ12" s="94">
        <v>0</v>
      </c>
      <c r="BA12" s="94">
        <v>0</v>
      </c>
      <c r="BB12" s="90">
        <v>0</v>
      </c>
      <c r="BC12" s="90">
        <v>0</v>
      </c>
      <c r="BD12" s="90">
        <v>0</v>
      </c>
      <c r="BE12" s="96">
        <v>0</v>
      </c>
      <c r="BF12" s="91" t="s">
        <v>400</v>
      </c>
    </row>
    <row r="13" spans="1:59" s="97" customFormat="1" ht="11.25" customHeight="1">
      <c r="A13" s="93" t="s">
        <v>401</v>
      </c>
      <c r="B13" s="89">
        <f t="shared" si="5"/>
        <v>27</v>
      </c>
      <c r="C13" s="89">
        <f t="shared" si="5"/>
        <v>5.7694390000000002</v>
      </c>
      <c r="D13" s="89">
        <f t="shared" si="6"/>
        <v>16</v>
      </c>
      <c r="E13" s="89">
        <f t="shared" si="6"/>
        <v>1.1660680000000001</v>
      </c>
      <c r="F13" s="90">
        <v>0</v>
      </c>
      <c r="G13" s="90">
        <v>0</v>
      </c>
      <c r="H13" s="90">
        <v>16</v>
      </c>
      <c r="I13" s="90">
        <v>1.1660680000000001</v>
      </c>
      <c r="J13" s="90">
        <v>0</v>
      </c>
      <c r="K13" s="90">
        <v>0</v>
      </c>
      <c r="L13" s="89">
        <v>0</v>
      </c>
      <c r="M13" s="90">
        <v>0</v>
      </c>
      <c r="N13" s="90">
        <v>7</v>
      </c>
      <c r="O13" s="90">
        <v>3.0524499999999999</v>
      </c>
      <c r="P13" s="91" t="s">
        <v>402</v>
      </c>
      <c r="Q13" s="92"/>
      <c r="R13" s="93" t="s">
        <v>401</v>
      </c>
      <c r="S13" s="94">
        <f t="shared" si="7"/>
        <v>0</v>
      </c>
      <c r="T13" s="94">
        <f t="shared" si="7"/>
        <v>0</v>
      </c>
      <c r="U13" s="94">
        <v>0</v>
      </c>
      <c r="V13" s="94">
        <v>0</v>
      </c>
      <c r="W13" s="94">
        <v>0</v>
      </c>
      <c r="X13" s="94">
        <v>0</v>
      </c>
      <c r="Y13" s="94">
        <f t="shared" si="8"/>
        <v>2</v>
      </c>
      <c r="Z13" s="94">
        <f t="shared" si="8"/>
        <v>1.5089999999999999</v>
      </c>
      <c r="AA13" s="94">
        <v>0</v>
      </c>
      <c r="AB13" s="94">
        <v>0</v>
      </c>
      <c r="AC13" s="94">
        <v>2</v>
      </c>
      <c r="AD13" s="94">
        <v>1.5089999999999999</v>
      </c>
      <c r="AE13" s="94">
        <v>0</v>
      </c>
      <c r="AF13" s="94">
        <v>0</v>
      </c>
      <c r="AG13" s="94">
        <f t="shared" si="9"/>
        <v>2</v>
      </c>
      <c r="AH13" s="94">
        <f t="shared" si="9"/>
        <v>4.1921E-2</v>
      </c>
      <c r="AI13" s="94">
        <v>0</v>
      </c>
      <c r="AJ13" s="94">
        <v>0</v>
      </c>
      <c r="AK13" s="94">
        <v>2</v>
      </c>
      <c r="AL13" s="94">
        <v>4.1921E-2</v>
      </c>
      <c r="AM13" s="91" t="s">
        <v>402</v>
      </c>
      <c r="AN13" s="95"/>
      <c r="AO13" s="93" t="s">
        <v>401</v>
      </c>
      <c r="AP13" s="94">
        <f t="shared" si="10"/>
        <v>0</v>
      </c>
      <c r="AQ13" s="94">
        <f t="shared" si="10"/>
        <v>0</v>
      </c>
      <c r="AR13" s="94">
        <v>0</v>
      </c>
      <c r="AS13" s="94">
        <v>0</v>
      </c>
      <c r="AT13" s="94">
        <v>0</v>
      </c>
      <c r="AU13" s="94">
        <v>0</v>
      </c>
      <c r="AV13" s="94">
        <v>0</v>
      </c>
      <c r="AW13" s="94">
        <v>0</v>
      </c>
      <c r="AX13" s="94">
        <v>0</v>
      </c>
      <c r="AY13" s="94">
        <v>0</v>
      </c>
      <c r="AZ13" s="94">
        <v>0</v>
      </c>
      <c r="BA13" s="94">
        <v>0</v>
      </c>
      <c r="BB13" s="90">
        <v>0</v>
      </c>
      <c r="BC13" s="90">
        <v>0</v>
      </c>
      <c r="BD13" s="90">
        <v>0</v>
      </c>
      <c r="BE13" s="96">
        <v>0</v>
      </c>
      <c r="BF13" s="91" t="s">
        <v>402</v>
      </c>
    </row>
    <row r="14" spans="1:59" s="97" customFormat="1" ht="11.25" customHeight="1">
      <c r="A14" s="93" t="s">
        <v>403</v>
      </c>
      <c r="B14" s="89">
        <f t="shared" si="5"/>
        <v>31</v>
      </c>
      <c r="C14" s="89">
        <f t="shared" si="5"/>
        <v>3.4830530000000004</v>
      </c>
      <c r="D14" s="89">
        <f t="shared" si="6"/>
        <v>18</v>
      </c>
      <c r="E14" s="89">
        <f t="shared" si="6"/>
        <v>0.21868000000000001</v>
      </c>
      <c r="F14" s="90">
        <v>0</v>
      </c>
      <c r="G14" s="90">
        <v>0</v>
      </c>
      <c r="H14" s="90">
        <v>18</v>
      </c>
      <c r="I14" s="90">
        <v>0.21868000000000001</v>
      </c>
      <c r="J14" s="90">
        <v>0</v>
      </c>
      <c r="K14" s="90">
        <v>0</v>
      </c>
      <c r="L14" s="89">
        <v>1</v>
      </c>
      <c r="M14" s="90">
        <v>1.94974</v>
      </c>
      <c r="N14" s="90">
        <v>0</v>
      </c>
      <c r="O14" s="90">
        <v>0</v>
      </c>
      <c r="P14" s="91" t="s">
        <v>404</v>
      </c>
      <c r="Q14" s="92"/>
      <c r="R14" s="93" t="s">
        <v>403</v>
      </c>
      <c r="S14" s="94">
        <f t="shared" si="7"/>
        <v>0</v>
      </c>
      <c r="T14" s="94">
        <f t="shared" si="7"/>
        <v>0</v>
      </c>
      <c r="U14" s="94">
        <v>0</v>
      </c>
      <c r="V14" s="94">
        <v>0</v>
      </c>
      <c r="W14" s="94">
        <v>0</v>
      </c>
      <c r="X14" s="94">
        <v>0</v>
      </c>
      <c r="Y14" s="94">
        <f t="shared" si="8"/>
        <v>3</v>
      </c>
      <c r="Z14" s="94">
        <f t="shared" si="8"/>
        <v>0.154941</v>
      </c>
      <c r="AA14" s="94">
        <v>1</v>
      </c>
      <c r="AB14" s="94">
        <v>1.0677000000000001E-2</v>
      </c>
      <c r="AC14" s="94">
        <v>1</v>
      </c>
      <c r="AD14" s="94">
        <v>8.5858000000000004E-2</v>
      </c>
      <c r="AE14" s="94">
        <v>1</v>
      </c>
      <c r="AF14" s="94">
        <v>5.8406E-2</v>
      </c>
      <c r="AG14" s="94">
        <f t="shared" si="9"/>
        <v>3</v>
      </c>
      <c r="AH14" s="94">
        <f t="shared" si="9"/>
        <v>5.8406E-2</v>
      </c>
      <c r="AI14" s="94">
        <v>0</v>
      </c>
      <c r="AJ14" s="94">
        <v>0</v>
      </c>
      <c r="AK14" s="94">
        <v>3</v>
      </c>
      <c r="AL14" s="94">
        <v>5.8406E-2</v>
      </c>
      <c r="AM14" s="91" t="s">
        <v>404</v>
      </c>
      <c r="AN14" s="95"/>
      <c r="AO14" s="93" t="s">
        <v>403</v>
      </c>
      <c r="AP14" s="94">
        <f t="shared" si="10"/>
        <v>6</v>
      </c>
      <c r="AQ14" s="94">
        <f t="shared" si="10"/>
        <v>1.101286</v>
      </c>
      <c r="AR14" s="94">
        <v>4</v>
      </c>
      <c r="AS14" s="94">
        <v>0.98399999999999999</v>
      </c>
      <c r="AT14" s="94">
        <v>1</v>
      </c>
      <c r="AU14" s="94">
        <v>2.9919999999999999E-2</v>
      </c>
      <c r="AV14" s="94">
        <v>1</v>
      </c>
      <c r="AW14" s="94">
        <v>8.7365999999999999E-2</v>
      </c>
      <c r="AX14" s="94">
        <v>0</v>
      </c>
      <c r="AY14" s="94">
        <v>0</v>
      </c>
      <c r="AZ14" s="94">
        <v>0</v>
      </c>
      <c r="BA14" s="94">
        <v>0</v>
      </c>
      <c r="BB14" s="90">
        <v>0</v>
      </c>
      <c r="BC14" s="90">
        <v>0</v>
      </c>
      <c r="BD14" s="90">
        <v>0</v>
      </c>
      <c r="BE14" s="96">
        <v>0</v>
      </c>
      <c r="BF14" s="91" t="s">
        <v>404</v>
      </c>
    </row>
    <row r="15" spans="1:59" s="97" customFormat="1" ht="11.25" customHeight="1">
      <c r="A15" s="93" t="s">
        <v>405</v>
      </c>
      <c r="B15" s="89">
        <f t="shared" si="5"/>
        <v>192</v>
      </c>
      <c r="C15" s="89">
        <f t="shared" si="5"/>
        <v>16.565517</v>
      </c>
      <c r="D15" s="89">
        <f t="shared" si="6"/>
        <v>0</v>
      </c>
      <c r="E15" s="89">
        <f t="shared" si="6"/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89">
        <v>0</v>
      </c>
      <c r="M15" s="90">
        <v>0</v>
      </c>
      <c r="N15" s="90">
        <v>0</v>
      </c>
      <c r="O15" s="90">
        <v>0</v>
      </c>
      <c r="P15" s="91" t="s">
        <v>406</v>
      </c>
      <c r="Q15" s="92"/>
      <c r="R15" s="93" t="s">
        <v>405</v>
      </c>
      <c r="S15" s="94">
        <f t="shared" si="7"/>
        <v>0</v>
      </c>
      <c r="T15" s="94">
        <f t="shared" si="7"/>
        <v>0</v>
      </c>
      <c r="U15" s="94">
        <v>0</v>
      </c>
      <c r="V15" s="94">
        <v>0</v>
      </c>
      <c r="W15" s="94">
        <v>0</v>
      </c>
      <c r="X15" s="94">
        <v>0</v>
      </c>
      <c r="Y15" s="94">
        <f t="shared" si="8"/>
        <v>3</v>
      </c>
      <c r="Z15" s="94">
        <f t="shared" si="8"/>
        <v>0.45122099999999998</v>
      </c>
      <c r="AA15" s="94">
        <v>2</v>
      </c>
      <c r="AB15" s="94">
        <v>1.2024999999999999E-2</v>
      </c>
      <c r="AC15" s="94">
        <v>1</v>
      </c>
      <c r="AD15" s="94">
        <v>0.43919599999999998</v>
      </c>
      <c r="AE15" s="94">
        <v>0</v>
      </c>
      <c r="AF15" s="94">
        <v>0</v>
      </c>
      <c r="AG15" s="94">
        <f t="shared" si="9"/>
        <v>163</v>
      </c>
      <c r="AH15" s="94">
        <f t="shared" si="9"/>
        <v>11.855651</v>
      </c>
      <c r="AI15" s="94">
        <v>163</v>
      </c>
      <c r="AJ15" s="94">
        <v>11.855651</v>
      </c>
      <c r="AK15" s="94">
        <v>0</v>
      </c>
      <c r="AL15" s="94">
        <v>0</v>
      </c>
      <c r="AM15" s="91" t="s">
        <v>406</v>
      </c>
      <c r="AN15" s="95"/>
      <c r="AO15" s="93" t="s">
        <v>405</v>
      </c>
      <c r="AP15" s="94">
        <f t="shared" si="10"/>
        <v>26</v>
      </c>
      <c r="AQ15" s="94">
        <f t="shared" si="10"/>
        <v>4.2586450000000005</v>
      </c>
      <c r="AR15" s="94">
        <v>25</v>
      </c>
      <c r="AS15" s="94">
        <v>3.5957720000000002</v>
      </c>
      <c r="AT15" s="94">
        <v>0</v>
      </c>
      <c r="AU15" s="94">
        <v>0</v>
      </c>
      <c r="AV15" s="94">
        <v>1</v>
      </c>
      <c r="AW15" s="94">
        <v>0.66287300000000005</v>
      </c>
      <c r="AX15" s="94">
        <v>0</v>
      </c>
      <c r="AY15" s="94">
        <v>0</v>
      </c>
      <c r="AZ15" s="94">
        <v>0</v>
      </c>
      <c r="BA15" s="94">
        <v>0</v>
      </c>
      <c r="BB15" s="90">
        <v>0</v>
      </c>
      <c r="BC15" s="90">
        <v>0</v>
      </c>
      <c r="BD15" s="90">
        <v>0</v>
      </c>
      <c r="BE15" s="96">
        <v>0</v>
      </c>
      <c r="BF15" s="91" t="s">
        <v>406</v>
      </c>
    </row>
    <row r="16" spans="1:59" s="97" customFormat="1" ht="11.25" customHeight="1">
      <c r="A16" s="93" t="s">
        <v>407</v>
      </c>
      <c r="B16" s="89">
        <f t="shared" si="5"/>
        <v>226</v>
      </c>
      <c r="C16" s="89">
        <f t="shared" si="5"/>
        <v>21.154537000000001</v>
      </c>
      <c r="D16" s="89">
        <f t="shared" si="6"/>
        <v>211</v>
      </c>
      <c r="E16" s="89">
        <f t="shared" si="6"/>
        <v>17.61215</v>
      </c>
      <c r="F16" s="90">
        <v>7</v>
      </c>
      <c r="G16" s="90">
        <v>2.946507</v>
      </c>
      <c r="H16" s="90">
        <v>191</v>
      </c>
      <c r="I16" s="90">
        <v>10.503708</v>
      </c>
      <c r="J16" s="90">
        <v>13</v>
      </c>
      <c r="K16" s="90">
        <v>4.1619349999999997</v>
      </c>
      <c r="L16" s="89">
        <v>4</v>
      </c>
      <c r="M16" s="90">
        <v>0.87102100000000005</v>
      </c>
      <c r="N16" s="90">
        <v>1</v>
      </c>
      <c r="O16" s="90">
        <v>1.7698179999999999</v>
      </c>
      <c r="P16" s="91" t="s">
        <v>408</v>
      </c>
      <c r="Q16" s="92"/>
      <c r="R16" s="93" t="s">
        <v>407</v>
      </c>
      <c r="S16" s="94">
        <f t="shared" si="7"/>
        <v>0</v>
      </c>
      <c r="T16" s="94">
        <f t="shared" si="7"/>
        <v>0</v>
      </c>
      <c r="U16" s="94">
        <v>0</v>
      </c>
      <c r="V16" s="94">
        <v>0</v>
      </c>
      <c r="W16" s="94">
        <v>0</v>
      </c>
      <c r="X16" s="94">
        <v>0</v>
      </c>
      <c r="Y16" s="94">
        <f t="shared" si="8"/>
        <v>1</v>
      </c>
      <c r="Z16" s="94">
        <f t="shared" si="8"/>
        <v>0.532142</v>
      </c>
      <c r="AA16" s="94">
        <v>0</v>
      </c>
      <c r="AB16" s="94">
        <v>0</v>
      </c>
      <c r="AC16" s="94">
        <v>1</v>
      </c>
      <c r="AD16" s="94">
        <v>0.532142</v>
      </c>
      <c r="AE16" s="94">
        <v>0</v>
      </c>
      <c r="AF16" s="94">
        <v>0</v>
      </c>
      <c r="AG16" s="94">
        <f t="shared" si="9"/>
        <v>9</v>
      </c>
      <c r="AH16" s="94">
        <f t="shared" si="9"/>
        <v>0.36940600000000001</v>
      </c>
      <c r="AI16" s="94">
        <v>3</v>
      </c>
      <c r="AJ16" s="94">
        <v>0.23563300000000001</v>
      </c>
      <c r="AK16" s="94">
        <v>6</v>
      </c>
      <c r="AL16" s="94">
        <v>0.133773</v>
      </c>
      <c r="AM16" s="91" t="s">
        <v>408</v>
      </c>
      <c r="AN16" s="95"/>
      <c r="AO16" s="93" t="s">
        <v>407</v>
      </c>
      <c r="AP16" s="94">
        <f t="shared" si="10"/>
        <v>0</v>
      </c>
      <c r="AQ16" s="94">
        <f t="shared" si="10"/>
        <v>0</v>
      </c>
      <c r="AR16" s="94">
        <v>0</v>
      </c>
      <c r="AS16" s="94">
        <v>0</v>
      </c>
      <c r="AT16" s="94">
        <v>0</v>
      </c>
      <c r="AU16" s="94">
        <v>0</v>
      </c>
      <c r="AV16" s="94">
        <v>0</v>
      </c>
      <c r="AW16" s="94">
        <v>0</v>
      </c>
      <c r="AX16" s="94">
        <v>0</v>
      </c>
      <c r="AY16" s="94">
        <v>0</v>
      </c>
      <c r="AZ16" s="94">
        <v>0</v>
      </c>
      <c r="BA16" s="94">
        <v>0</v>
      </c>
      <c r="BB16" s="90">
        <v>0</v>
      </c>
      <c r="BC16" s="90">
        <v>0</v>
      </c>
      <c r="BD16" s="90">
        <v>0</v>
      </c>
      <c r="BE16" s="96">
        <v>0</v>
      </c>
      <c r="BF16" s="91" t="s">
        <v>408</v>
      </c>
    </row>
    <row r="17" spans="1:58" s="97" customFormat="1" ht="11.25" customHeight="1">
      <c r="A17" s="93" t="s">
        <v>409</v>
      </c>
      <c r="B17" s="89">
        <f t="shared" si="5"/>
        <v>8</v>
      </c>
      <c r="C17" s="89">
        <f t="shared" si="5"/>
        <v>0.38162999999999997</v>
      </c>
      <c r="D17" s="89">
        <f t="shared" si="6"/>
        <v>2</v>
      </c>
      <c r="E17" s="89">
        <f t="shared" si="6"/>
        <v>6.9457000000000005E-2</v>
      </c>
      <c r="F17" s="90">
        <v>0</v>
      </c>
      <c r="G17" s="90">
        <v>0</v>
      </c>
      <c r="H17" s="90">
        <v>1</v>
      </c>
      <c r="I17" s="90">
        <v>5.1449000000000002E-2</v>
      </c>
      <c r="J17" s="90">
        <v>1</v>
      </c>
      <c r="K17" s="90">
        <v>1.8008E-2</v>
      </c>
      <c r="L17" s="89">
        <v>2</v>
      </c>
      <c r="M17" s="90">
        <v>0.25760499999999997</v>
      </c>
      <c r="N17" s="90">
        <v>0</v>
      </c>
      <c r="O17" s="90">
        <v>0</v>
      </c>
      <c r="P17" s="91" t="s">
        <v>410</v>
      </c>
      <c r="Q17" s="92"/>
      <c r="R17" s="93" t="s">
        <v>409</v>
      </c>
      <c r="S17" s="94">
        <f t="shared" si="7"/>
        <v>0</v>
      </c>
      <c r="T17" s="94">
        <f t="shared" si="7"/>
        <v>0</v>
      </c>
      <c r="U17" s="94">
        <v>0</v>
      </c>
      <c r="V17" s="94">
        <v>0</v>
      </c>
      <c r="W17" s="94">
        <v>0</v>
      </c>
      <c r="X17" s="94">
        <v>0</v>
      </c>
      <c r="Y17" s="94">
        <f t="shared" si="8"/>
        <v>0</v>
      </c>
      <c r="Z17" s="94">
        <f t="shared" si="8"/>
        <v>0</v>
      </c>
      <c r="AA17" s="94">
        <v>0</v>
      </c>
      <c r="AB17" s="94">
        <v>0</v>
      </c>
      <c r="AC17" s="94">
        <v>0</v>
      </c>
      <c r="AD17" s="94">
        <v>0</v>
      </c>
      <c r="AE17" s="94">
        <v>0</v>
      </c>
      <c r="AF17" s="94">
        <v>0</v>
      </c>
      <c r="AG17" s="94">
        <f t="shared" si="9"/>
        <v>4</v>
      </c>
      <c r="AH17" s="94">
        <f t="shared" si="9"/>
        <v>5.4567999999999998E-2</v>
      </c>
      <c r="AI17" s="94">
        <v>0</v>
      </c>
      <c r="AJ17" s="94">
        <v>0</v>
      </c>
      <c r="AK17" s="94">
        <v>4</v>
      </c>
      <c r="AL17" s="94">
        <v>5.4567999999999998E-2</v>
      </c>
      <c r="AM17" s="91" t="s">
        <v>410</v>
      </c>
      <c r="AN17" s="95"/>
      <c r="AO17" s="93" t="s">
        <v>409</v>
      </c>
      <c r="AP17" s="94">
        <f t="shared" si="10"/>
        <v>0</v>
      </c>
      <c r="AQ17" s="94">
        <f t="shared" si="10"/>
        <v>0</v>
      </c>
      <c r="AR17" s="94">
        <v>0</v>
      </c>
      <c r="AS17" s="94">
        <v>0</v>
      </c>
      <c r="AT17" s="94">
        <v>0</v>
      </c>
      <c r="AU17" s="94">
        <v>0</v>
      </c>
      <c r="AV17" s="94">
        <v>0</v>
      </c>
      <c r="AW17" s="94">
        <v>0</v>
      </c>
      <c r="AX17" s="94">
        <v>0</v>
      </c>
      <c r="AY17" s="94">
        <v>0</v>
      </c>
      <c r="AZ17" s="94">
        <v>0</v>
      </c>
      <c r="BA17" s="94">
        <v>0</v>
      </c>
      <c r="BB17" s="90">
        <v>0</v>
      </c>
      <c r="BC17" s="90">
        <v>0</v>
      </c>
      <c r="BD17" s="90">
        <v>0</v>
      </c>
      <c r="BE17" s="96">
        <v>0</v>
      </c>
      <c r="BF17" s="91" t="s">
        <v>410</v>
      </c>
    </row>
    <row r="18" spans="1:58" s="97" customFormat="1" ht="11.25" customHeight="1">
      <c r="A18" s="93" t="s">
        <v>411</v>
      </c>
      <c r="B18" s="89">
        <f t="shared" si="5"/>
        <v>21</v>
      </c>
      <c r="C18" s="89">
        <f t="shared" si="5"/>
        <v>1.3694600000000001</v>
      </c>
      <c r="D18" s="89">
        <f t="shared" si="6"/>
        <v>0</v>
      </c>
      <c r="E18" s="89">
        <f t="shared" si="6"/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89">
        <v>2</v>
      </c>
      <c r="M18" s="90">
        <v>0.56319300000000005</v>
      </c>
      <c r="N18" s="90">
        <v>0</v>
      </c>
      <c r="O18" s="90">
        <v>0</v>
      </c>
      <c r="P18" s="91" t="s">
        <v>412</v>
      </c>
      <c r="Q18" s="92"/>
      <c r="R18" s="93" t="s">
        <v>411</v>
      </c>
      <c r="S18" s="94">
        <f t="shared" si="7"/>
        <v>0</v>
      </c>
      <c r="T18" s="94">
        <f t="shared" si="7"/>
        <v>0</v>
      </c>
      <c r="U18" s="94">
        <v>0</v>
      </c>
      <c r="V18" s="94">
        <v>0</v>
      </c>
      <c r="W18" s="94">
        <v>0</v>
      </c>
      <c r="X18" s="94">
        <v>0</v>
      </c>
      <c r="Y18" s="94">
        <f t="shared" si="8"/>
        <v>0</v>
      </c>
      <c r="Z18" s="94">
        <f t="shared" si="8"/>
        <v>0</v>
      </c>
      <c r="AA18" s="94">
        <v>0</v>
      </c>
      <c r="AB18" s="94">
        <v>0</v>
      </c>
      <c r="AC18" s="94">
        <v>0</v>
      </c>
      <c r="AD18" s="94">
        <v>0</v>
      </c>
      <c r="AE18" s="94">
        <v>0</v>
      </c>
      <c r="AF18" s="94">
        <v>0</v>
      </c>
      <c r="AG18" s="94">
        <f t="shared" si="9"/>
        <v>18</v>
      </c>
      <c r="AH18" s="94">
        <f t="shared" si="9"/>
        <v>0.68927700000000003</v>
      </c>
      <c r="AI18" s="94">
        <v>18</v>
      </c>
      <c r="AJ18" s="94">
        <v>0.68927700000000003</v>
      </c>
      <c r="AK18" s="94">
        <v>0</v>
      </c>
      <c r="AL18" s="94">
        <v>0</v>
      </c>
      <c r="AM18" s="91" t="s">
        <v>412</v>
      </c>
      <c r="AN18" s="95"/>
      <c r="AO18" s="93" t="s">
        <v>411</v>
      </c>
      <c r="AP18" s="94">
        <f t="shared" si="10"/>
        <v>0</v>
      </c>
      <c r="AQ18" s="94">
        <f t="shared" si="10"/>
        <v>0</v>
      </c>
      <c r="AR18" s="94">
        <v>0</v>
      </c>
      <c r="AS18" s="94">
        <v>0</v>
      </c>
      <c r="AT18" s="94">
        <v>0</v>
      </c>
      <c r="AU18" s="94">
        <v>0</v>
      </c>
      <c r="AV18" s="94">
        <v>0</v>
      </c>
      <c r="AW18" s="94">
        <v>0</v>
      </c>
      <c r="AX18" s="94">
        <v>0</v>
      </c>
      <c r="AY18" s="94">
        <v>0</v>
      </c>
      <c r="AZ18" s="94">
        <v>0</v>
      </c>
      <c r="BA18" s="94">
        <v>0</v>
      </c>
      <c r="BB18" s="90">
        <v>1</v>
      </c>
      <c r="BC18" s="90">
        <v>0.11699</v>
      </c>
      <c r="BD18" s="90">
        <v>0</v>
      </c>
      <c r="BE18" s="96">
        <v>0</v>
      </c>
      <c r="BF18" s="91" t="s">
        <v>412</v>
      </c>
    </row>
    <row r="19" spans="1:58" s="97" customFormat="1" ht="11.25" customHeight="1">
      <c r="A19" s="93" t="s">
        <v>413</v>
      </c>
      <c r="B19" s="89">
        <f t="shared" si="5"/>
        <v>46</v>
      </c>
      <c r="C19" s="89">
        <f t="shared" si="5"/>
        <v>1.990246</v>
      </c>
      <c r="D19" s="89">
        <f t="shared" si="6"/>
        <v>0</v>
      </c>
      <c r="E19" s="89">
        <f t="shared" si="6"/>
        <v>0</v>
      </c>
      <c r="F19" s="90">
        <v>0</v>
      </c>
      <c r="G19" s="90">
        <v>0</v>
      </c>
      <c r="H19" s="90">
        <v>0</v>
      </c>
      <c r="I19" s="90">
        <v>0</v>
      </c>
      <c r="J19" s="90">
        <v>0</v>
      </c>
      <c r="K19" s="90">
        <v>0</v>
      </c>
      <c r="L19" s="89">
        <v>1</v>
      </c>
      <c r="M19" s="90">
        <v>0.39452999999999999</v>
      </c>
      <c r="N19" s="90">
        <v>0</v>
      </c>
      <c r="O19" s="90">
        <v>0</v>
      </c>
      <c r="P19" s="91" t="s">
        <v>414</v>
      </c>
      <c r="Q19" s="92"/>
      <c r="R19" s="93" t="s">
        <v>413</v>
      </c>
      <c r="S19" s="94">
        <f t="shared" si="7"/>
        <v>0</v>
      </c>
      <c r="T19" s="94">
        <f t="shared" si="7"/>
        <v>0</v>
      </c>
      <c r="U19" s="94">
        <v>0</v>
      </c>
      <c r="V19" s="94">
        <v>0</v>
      </c>
      <c r="W19" s="94">
        <v>0</v>
      </c>
      <c r="X19" s="94">
        <v>0</v>
      </c>
      <c r="Y19" s="94">
        <f t="shared" si="8"/>
        <v>0</v>
      </c>
      <c r="Z19" s="94">
        <f t="shared" si="8"/>
        <v>0</v>
      </c>
      <c r="AA19" s="94">
        <v>0</v>
      </c>
      <c r="AB19" s="94">
        <v>0</v>
      </c>
      <c r="AC19" s="94">
        <v>0</v>
      </c>
      <c r="AD19" s="94">
        <v>0</v>
      </c>
      <c r="AE19" s="94">
        <v>0</v>
      </c>
      <c r="AF19" s="94">
        <v>0</v>
      </c>
      <c r="AG19" s="94">
        <f t="shared" si="9"/>
        <v>28</v>
      </c>
      <c r="AH19" s="94">
        <f t="shared" si="9"/>
        <v>1.165376</v>
      </c>
      <c r="AI19" s="94">
        <v>0</v>
      </c>
      <c r="AJ19" s="94">
        <v>0</v>
      </c>
      <c r="AK19" s="94">
        <v>28</v>
      </c>
      <c r="AL19" s="94">
        <v>1.165376</v>
      </c>
      <c r="AM19" s="91" t="s">
        <v>414</v>
      </c>
      <c r="AN19" s="95"/>
      <c r="AO19" s="93" t="s">
        <v>413</v>
      </c>
      <c r="AP19" s="94">
        <f t="shared" si="10"/>
        <v>0</v>
      </c>
      <c r="AQ19" s="94">
        <f t="shared" si="10"/>
        <v>0</v>
      </c>
      <c r="AR19" s="94">
        <v>0</v>
      </c>
      <c r="AS19" s="94">
        <v>0</v>
      </c>
      <c r="AT19" s="94">
        <v>0</v>
      </c>
      <c r="AU19" s="94">
        <v>0</v>
      </c>
      <c r="AV19" s="94">
        <v>0</v>
      </c>
      <c r="AW19" s="94">
        <v>0</v>
      </c>
      <c r="AX19" s="94">
        <v>0</v>
      </c>
      <c r="AY19" s="94">
        <v>0</v>
      </c>
      <c r="AZ19" s="94">
        <v>0</v>
      </c>
      <c r="BA19" s="94">
        <v>0</v>
      </c>
      <c r="BB19" s="90">
        <v>17</v>
      </c>
      <c r="BC19" s="90">
        <v>0.43034</v>
      </c>
      <c r="BD19" s="90">
        <v>0</v>
      </c>
      <c r="BE19" s="96">
        <v>0</v>
      </c>
      <c r="BF19" s="91" t="s">
        <v>414</v>
      </c>
    </row>
    <row r="20" spans="1:58" s="97" customFormat="1" ht="11.25" customHeight="1">
      <c r="A20" s="93" t="s">
        <v>507</v>
      </c>
      <c r="B20" s="89">
        <f t="shared" si="5"/>
        <v>20</v>
      </c>
      <c r="C20" s="89">
        <f t="shared" si="5"/>
        <v>0.64409799999999995</v>
      </c>
      <c r="D20" s="89">
        <f t="shared" si="6"/>
        <v>12</v>
      </c>
      <c r="E20" s="89">
        <f t="shared" si="6"/>
        <v>0.57040999999999997</v>
      </c>
      <c r="F20" s="90">
        <v>0</v>
      </c>
      <c r="G20" s="90">
        <v>0</v>
      </c>
      <c r="H20" s="90">
        <v>10</v>
      </c>
      <c r="I20" s="90">
        <v>0.14663999999999999</v>
      </c>
      <c r="J20" s="90">
        <v>2</v>
      </c>
      <c r="K20" s="90">
        <v>0.42376999999999998</v>
      </c>
      <c r="L20" s="89">
        <v>0</v>
      </c>
      <c r="M20" s="90">
        <v>0</v>
      </c>
      <c r="N20" s="90">
        <v>0</v>
      </c>
      <c r="O20" s="90">
        <v>0</v>
      </c>
      <c r="P20" s="91" t="s">
        <v>415</v>
      </c>
      <c r="Q20" s="92"/>
      <c r="R20" s="93" t="s">
        <v>508</v>
      </c>
      <c r="S20" s="94">
        <f t="shared" si="7"/>
        <v>0</v>
      </c>
      <c r="T20" s="94">
        <f t="shared" si="7"/>
        <v>0</v>
      </c>
      <c r="U20" s="94">
        <v>0</v>
      </c>
      <c r="V20" s="94">
        <v>0</v>
      </c>
      <c r="W20" s="94">
        <v>0</v>
      </c>
      <c r="X20" s="94">
        <v>0</v>
      </c>
      <c r="Y20" s="94">
        <f t="shared" si="8"/>
        <v>0</v>
      </c>
      <c r="Z20" s="94">
        <f t="shared" si="8"/>
        <v>0</v>
      </c>
      <c r="AA20" s="94">
        <v>0</v>
      </c>
      <c r="AB20" s="94">
        <v>0</v>
      </c>
      <c r="AC20" s="94">
        <v>0</v>
      </c>
      <c r="AD20" s="94">
        <v>0</v>
      </c>
      <c r="AE20" s="94">
        <v>0</v>
      </c>
      <c r="AF20" s="94">
        <v>0</v>
      </c>
      <c r="AG20" s="94">
        <f t="shared" si="9"/>
        <v>0</v>
      </c>
      <c r="AH20" s="94">
        <f t="shared" si="9"/>
        <v>0</v>
      </c>
      <c r="AI20" s="94">
        <v>0</v>
      </c>
      <c r="AJ20" s="94">
        <v>0</v>
      </c>
      <c r="AK20" s="94">
        <v>0</v>
      </c>
      <c r="AL20" s="94">
        <v>0</v>
      </c>
      <c r="AM20" s="91" t="s">
        <v>415</v>
      </c>
      <c r="AN20" s="95"/>
      <c r="AO20" s="93" t="s">
        <v>508</v>
      </c>
      <c r="AP20" s="94">
        <f t="shared" si="10"/>
        <v>0</v>
      </c>
      <c r="AQ20" s="94">
        <f t="shared" si="10"/>
        <v>0</v>
      </c>
      <c r="AR20" s="94">
        <v>0</v>
      </c>
      <c r="AS20" s="94">
        <v>0</v>
      </c>
      <c r="AT20" s="94">
        <v>0</v>
      </c>
      <c r="AU20" s="94">
        <v>0</v>
      </c>
      <c r="AV20" s="94">
        <v>0</v>
      </c>
      <c r="AW20" s="94">
        <v>0</v>
      </c>
      <c r="AX20" s="94">
        <v>0</v>
      </c>
      <c r="AY20" s="94">
        <v>0</v>
      </c>
      <c r="AZ20" s="94">
        <v>0</v>
      </c>
      <c r="BA20" s="94">
        <v>0</v>
      </c>
      <c r="BB20" s="90">
        <v>8</v>
      </c>
      <c r="BC20" s="90">
        <v>7.3688000000000003E-2</v>
      </c>
      <c r="BD20" s="90">
        <v>0</v>
      </c>
      <c r="BE20" s="96">
        <v>0</v>
      </c>
      <c r="BF20" s="91" t="s">
        <v>415</v>
      </c>
    </row>
    <row r="21" spans="1:58" s="97" customFormat="1" ht="11.25" customHeight="1">
      <c r="A21" s="93" t="s">
        <v>416</v>
      </c>
      <c r="B21" s="89">
        <f t="shared" si="5"/>
        <v>27</v>
      </c>
      <c r="C21" s="89">
        <f t="shared" si="5"/>
        <v>0.404225</v>
      </c>
      <c r="D21" s="89">
        <f t="shared" si="6"/>
        <v>2</v>
      </c>
      <c r="E21" s="89">
        <f t="shared" si="6"/>
        <v>1.6251000000000002E-2</v>
      </c>
      <c r="F21" s="90">
        <v>0</v>
      </c>
      <c r="G21" s="90">
        <v>0</v>
      </c>
      <c r="H21" s="90">
        <v>1</v>
      </c>
      <c r="I21" s="90">
        <v>9.5250000000000005E-3</v>
      </c>
      <c r="J21" s="90">
        <v>1</v>
      </c>
      <c r="K21" s="90">
        <v>6.7260000000000002E-3</v>
      </c>
      <c r="L21" s="89">
        <v>0</v>
      </c>
      <c r="M21" s="90">
        <v>0</v>
      </c>
      <c r="N21" s="90">
        <v>0</v>
      </c>
      <c r="O21" s="90">
        <v>0</v>
      </c>
      <c r="P21" s="91" t="s">
        <v>417</v>
      </c>
      <c r="Q21" s="92"/>
      <c r="R21" s="93" t="s">
        <v>416</v>
      </c>
      <c r="S21" s="94">
        <f t="shared" si="7"/>
        <v>0</v>
      </c>
      <c r="T21" s="94">
        <f t="shared" si="7"/>
        <v>0</v>
      </c>
      <c r="U21" s="94">
        <v>0</v>
      </c>
      <c r="V21" s="94">
        <v>0</v>
      </c>
      <c r="W21" s="94">
        <v>0</v>
      </c>
      <c r="X21" s="94">
        <v>0</v>
      </c>
      <c r="Y21" s="94">
        <f t="shared" si="8"/>
        <v>0</v>
      </c>
      <c r="Z21" s="94">
        <f t="shared" si="8"/>
        <v>0</v>
      </c>
      <c r="AA21" s="94">
        <v>0</v>
      </c>
      <c r="AB21" s="94">
        <v>0</v>
      </c>
      <c r="AC21" s="94">
        <v>0</v>
      </c>
      <c r="AD21" s="94">
        <v>0</v>
      </c>
      <c r="AE21" s="94">
        <v>0</v>
      </c>
      <c r="AF21" s="94">
        <v>0</v>
      </c>
      <c r="AG21" s="94">
        <f t="shared" si="9"/>
        <v>23</v>
      </c>
      <c r="AH21" s="94">
        <f t="shared" si="9"/>
        <v>0.36007600000000001</v>
      </c>
      <c r="AI21" s="94">
        <v>0</v>
      </c>
      <c r="AJ21" s="94">
        <v>0</v>
      </c>
      <c r="AK21" s="94">
        <v>23</v>
      </c>
      <c r="AL21" s="94">
        <v>0.36007600000000001</v>
      </c>
      <c r="AM21" s="91" t="s">
        <v>417</v>
      </c>
      <c r="AN21" s="95"/>
      <c r="AO21" s="93" t="s">
        <v>416</v>
      </c>
      <c r="AP21" s="94">
        <f t="shared" si="10"/>
        <v>0</v>
      </c>
      <c r="AQ21" s="94">
        <f t="shared" si="10"/>
        <v>0</v>
      </c>
      <c r="AR21" s="94">
        <v>0</v>
      </c>
      <c r="AS21" s="94">
        <v>0</v>
      </c>
      <c r="AT21" s="94">
        <v>0</v>
      </c>
      <c r="AU21" s="94">
        <v>0</v>
      </c>
      <c r="AV21" s="94">
        <v>0</v>
      </c>
      <c r="AW21" s="94">
        <v>0</v>
      </c>
      <c r="AX21" s="94">
        <v>0</v>
      </c>
      <c r="AY21" s="94">
        <v>0</v>
      </c>
      <c r="AZ21" s="94">
        <v>0</v>
      </c>
      <c r="BA21" s="94">
        <v>0</v>
      </c>
      <c r="BB21" s="90">
        <v>2</v>
      </c>
      <c r="BC21" s="90">
        <v>2.7897999999999999E-2</v>
      </c>
      <c r="BD21" s="90">
        <v>0</v>
      </c>
      <c r="BE21" s="96">
        <v>0</v>
      </c>
      <c r="BF21" s="91" t="s">
        <v>417</v>
      </c>
    </row>
    <row r="22" spans="1:58" s="97" customFormat="1" ht="11.25" customHeight="1">
      <c r="A22" s="93" t="s">
        <v>418</v>
      </c>
      <c r="B22" s="89">
        <f t="shared" si="5"/>
        <v>5</v>
      </c>
      <c r="C22" s="89">
        <f t="shared" si="5"/>
        <v>0.18519099999999999</v>
      </c>
      <c r="D22" s="89">
        <f t="shared" si="6"/>
        <v>1</v>
      </c>
      <c r="E22" s="89">
        <f t="shared" si="6"/>
        <v>1.1108E-2</v>
      </c>
      <c r="F22" s="90">
        <v>0</v>
      </c>
      <c r="G22" s="90">
        <v>0</v>
      </c>
      <c r="H22" s="90">
        <v>1</v>
      </c>
      <c r="I22" s="90">
        <v>1.1108E-2</v>
      </c>
      <c r="J22" s="90">
        <v>0</v>
      </c>
      <c r="K22" s="90">
        <v>0</v>
      </c>
      <c r="L22" s="89">
        <v>0</v>
      </c>
      <c r="M22" s="90">
        <v>0</v>
      </c>
      <c r="N22" s="90">
        <v>4</v>
      </c>
      <c r="O22" s="90">
        <v>0.17408299999999999</v>
      </c>
      <c r="P22" s="91" t="s">
        <v>419</v>
      </c>
      <c r="Q22" s="92"/>
      <c r="R22" s="93" t="s">
        <v>418</v>
      </c>
      <c r="S22" s="94">
        <f t="shared" si="7"/>
        <v>0</v>
      </c>
      <c r="T22" s="94">
        <f t="shared" si="7"/>
        <v>0</v>
      </c>
      <c r="U22" s="94">
        <v>0</v>
      </c>
      <c r="V22" s="94">
        <v>0</v>
      </c>
      <c r="W22" s="94">
        <v>0</v>
      </c>
      <c r="X22" s="94">
        <v>0</v>
      </c>
      <c r="Y22" s="94">
        <f t="shared" si="8"/>
        <v>0</v>
      </c>
      <c r="Z22" s="94">
        <f t="shared" si="8"/>
        <v>0</v>
      </c>
      <c r="AA22" s="94">
        <v>0</v>
      </c>
      <c r="AB22" s="94">
        <v>0</v>
      </c>
      <c r="AC22" s="94">
        <v>0</v>
      </c>
      <c r="AD22" s="94">
        <v>0</v>
      </c>
      <c r="AE22" s="94">
        <v>0</v>
      </c>
      <c r="AF22" s="94">
        <v>0</v>
      </c>
      <c r="AG22" s="94">
        <f t="shared" si="9"/>
        <v>0</v>
      </c>
      <c r="AH22" s="94">
        <f t="shared" si="9"/>
        <v>0</v>
      </c>
      <c r="AI22" s="94">
        <v>0</v>
      </c>
      <c r="AJ22" s="94">
        <v>0</v>
      </c>
      <c r="AK22" s="94">
        <v>0</v>
      </c>
      <c r="AL22" s="94">
        <v>0</v>
      </c>
      <c r="AM22" s="91" t="s">
        <v>419</v>
      </c>
      <c r="AN22" s="95"/>
      <c r="AO22" s="93" t="s">
        <v>418</v>
      </c>
      <c r="AP22" s="94">
        <f t="shared" si="10"/>
        <v>0</v>
      </c>
      <c r="AQ22" s="94">
        <f t="shared" si="10"/>
        <v>0</v>
      </c>
      <c r="AR22" s="94">
        <v>0</v>
      </c>
      <c r="AS22" s="94">
        <v>0</v>
      </c>
      <c r="AT22" s="94">
        <v>0</v>
      </c>
      <c r="AU22" s="94">
        <v>0</v>
      </c>
      <c r="AV22" s="94">
        <v>0</v>
      </c>
      <c r="AW22" s="94">
        <v>0</v>
      </c>
      <c r="AX22" s="94">
        <v>0</v>
      </c>
      <c r="AY22" s="94">
        <v>0</v>
      </c>
      <c r="AZ22" s="94">
        <v>0</v>
      </c>
      <c r="BA22" s="94">
        <v>0</v>
      </c>
      <c r="BB22" s="90">
        <v>0</v>
      </c>
      <c r="BC22" s="90">
        <v>0</v>
      </c>
      <c r="BD22" s="90">
        <v>0</v>
      </c>
      <c r="BE22" s="96">
        <v>0</v>
      </c>
      <c r="BF22" s="91" t="s">
        <v>419</v>
      </c>
    </row>
    <row r="23" spans="1:58" s="97" customFormat="1" ht="11.25" customHeight="1">
      <c r="A23" s="93" t="s">
        <v>420</v>
      </c>
      <c r="B23" s="89">
        <f t="shared" si="5"/>
        <v>425</v>
      </c>
      <c r="C23" s="89">
        <f t="shared" si="5"/>
        <v>30.500494</v>
      </c>
      <c r="D23" s="89">
        <f t="shared" si="6"/>
        <v>40</v>
      </c>
      <c r="E23" s="89">
        <f t="shared" si="6"/>
        <v>0.83939600000000003</v>
      </c>
      <c r="F23" s="90">
        <v>2</v>
      </c>
      <c r="G23" s="90">
        <v>7.1900000000000006E-2</v>
      </c>
      <c r="H23" s="90">
        <v>31</v>
      </c>
      <c r="I23" s="90">
        <v>0.286246</v>
      </c>
      <c r="J23" s="90">
        <v>7</v>
      </c>
      <c r="K23" s="90">
        <v>0.48125000000000001</v>
      </c>
      <c r="L23" s="89">
        <v>80</v>
      </c>
      <c r="M23" s="90">
        <v>1.6787920000000001</v>
      </c>
      <c r="N23" s="90">
        <v>0</v>
      </c>
      <c r="O23" s="90">
        <v>0</v>
      </c>
      <c r="P23" s="91" t="s">
        <v>421</v>
      </c>
      <c r="Q23" s="92"/>
      <c r="R23" s="93" t="s">
        <v>420</v>
      </c>
      <c r="S23" s="94">
        <f t="shared" si="7"/>
        <v>0</v>
      </c>
      <c r="T23" s="94">
        <f t="shared" si="7"/>
        <v>0</v>
      </c>
      <c r="U23" s="94">
        <v>0</v>
      </c>
      <c r="V23" s="94">
        <v>0</v>
      </c>
      <c r="W23" s="94">
        <v>0</v>
      </c>
      <c r="X23" s="94">
        <v>0</v>
      </c>
      <c r="Y23" s="94">
        <f t="shared" si="8"/>
        <v>5</v>
      </c>
      <c r="Z23" s="94">
        <f t="shared" si="8"/>
        <v>10.829163000000001</v>
      </c>
      <c r="AA23" s="94">
        <v>0</v>
      </c>
      <c r="AB23" s="94">
        <v>0</v>
      </c>
      <c r="AC23" s="94">
        <v>4</v>
      </c>
      <c r="AD23" s="94">
        <v>9.8835630000000005</v>
      </c>
      <c r="AE23" s="94">
        <v>1</v>
      </c>
      <c r="AF23" s="94">
        <v>0.9456</v>
      </c>
      <c r="AG23" s="94">
        <f t="shared" si="9"/>
        <v>288</v>
      </c>
      <c r="AH23" s="94">
        <f t="shared" si="9"/>
        <v>14.452969</v>
      </c>
      <c r="AI23" s="94">
        <v>288</v>
      </c>
      <c r="AJ23" s="94">
        <v>14.452969</v>
      </c>
      <c r="AK23" s="94">
        <v>0</v>
      </c>
      <c r="AL23" s="94">
        <v>0</v>
      </c>
      <c r="AM23" s="91" t="s">
        <v>421</v>
      </c>
      <c r="AN23" s="95"/>
      <c r="AO23" s="93" t="s">
        <v>420</v>
      </c>
      <c r="AP23" s="94">
        <f t="shared" si="10"/>
        <v>12</v>
      </c>
      <c r="AQ23" s="94">
        <f t="shared" si="10"/>
        <v>2.7001739999999996</v>
      </c>
      <c r="AR23" s="94">
        <v>0</v>
      </c>
      <c r="AS23" s="94">
        <v>0</v>
      </c>
      <c r="AT23" s="94">
        <v>4</v>
      </c>
      <c r="AU23" s="94">
        <v>0.26526899999999998</v>
      </c>
      <c r="AV23" s="94">
        <v>0</v>
      </c>
      <c r="AW23" s="94">
        <v>0</v>
      </c>
      <c r="AX23" s="94">
        <v>1</v>
      </c>
      <c r="AY23" s="94">
        <v>0.18160499999999999</v>
      </c>
      <c r="AZ23" s="94">
        <v>7</v>
      </c>
      <c r="BA23" s="94">
        <v>2.2532999999999999</v>
      </c>
      <c r="BB23" s="90">
        <v>0</v>
      </c>
      <c r="BC23" s="90">
        <v>0</v>
      </c>
      <c r="BD23" s="90">
        <v>0</v>
      </c>
      <c r="BE23" s="96">
        <v>0</v>
      </c>
      <c r="BF23" s="91" t="s">
        <v>421</v>
      </c>
    </row>
    <row r="24" spans="1:58" s="97" customFormat="1" ht="11.25" customHeight="1">
      <c r="A24" s="93" t="s">
        <v>422</v>
      </c>
      <c r="B24" s="89">
        <f t="shared" si="5"/>
        <v>224</v>
      </c>
      <c r="C24" s="89">
        <f t="shared" si="5"/>
        <v>21.900365000000001</v>
      </c>
      <c r="D24" s="89">
        <f t="shared" si="6"/>
        <v>0</v>
      </c>
      <c r="E24" s="89">
        <f t="shared" si="6"/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89">
        <v>0</v>
      </c>
      <c r="M24" s="90">
        <v>0</v>
      </c>
      <c r="N24" s="90">
        <v>2</v>
      </c>
      <c r="O24" s="90">
        <v>0.17061999999999999</v>
      </c>
      <c r="P24" s="91" t="s">
        <v>423</v>
      </c>
      <c r="Q24" s="92"/>
      <c r="R24" s="93" t="s">
        <v>422</v>
      </c>
      <c r="S24" s="94">
        <f t="shared" si="7"/>
        <v>0</v>
      </c>
      <c r="T24" s="94">
        <f t="shared" si="7"/>
        <v>0</v>
      </c>
      <c r="U24" s="94">
        <v>0</v>
      </c>
      <c r="V24" s="94">
        <v>0</v>
      </c>
      <c r="W24" s="94">
        <v>0</v>
      </c>
      <c r="X24" s="94">
        <v>0</v>
      </c>
      <c r="Y24" s="94">
        <f t="shared" si="8"/>
        <v>3</v>
      </c>
      <c r="Z24" s="94">
        <f t="shared" si="8"/>
        <v>6.5087000000000006E-2</v>
      </c>
      <c r="AA24" s="94">
        <v>3</v>
      </c>
      <c r="AB24" s="94">
        <v>6.5087000000000006E-2</v>
      </c>
      <c r="AC24" s="94">
        <v>0</v>
      </c>
      <c r="AD24" s="94">
        <v>0</v>
      </c>
      <c r="AE24" s="94">
        <v>0</v>
      </c>
      <c r="AF24" s="94">
        <v>0</v>
      </c>
      <c r="AG24" s="94">
        <f t="shared" si="9"/>
        <v>168</v>
      </c>
      <c r="AH24" s="94">
        <f t="shared" si="9"/>
        <v>8.2560450000000003</v>
      </c>
      <c r="AI24" s="94">
        <v>168</v>
      </c>
      <c r="AJ24" s="94">
        <v>8.2560450000000003</v>
      </c>
      <c r="AK24" s="94">
        <v>0</v>
      </c>
      <c r="AL24" s="94">
        <v>0</v>
      </c>
      <c r="AM24" s="91" t="s">
        <v>423</v>
      </c>
      <c r="AN24" s="95"/>
      <c r="AO24" s="93" t="s">
        <v>422</v>
      </c>
      <c r="AP24" s="94">
        <f t="shared" si="10"/>
        <v>51</v>
      </c>
      <c r="AQ24" s="94">
        <f t="shared" si="10"/>
        <v>13.408612999999999</v>
      </c>
      <c r="AR24" s="94">
        <v>19</v>
      </c>
      <c r="AS24" s="94">
        <v>3.3969550000000002</v>
      </c>
      <c r="AT24" s="94">
        <v>14</v>
      </c>
      <c r="AU24" s="94">
        <v>1.5991550000000001</v>
      </c>
      <c r="AV24" s="94">
        <v>7</v>
      </c>
      <c r="AW24" s="94">
        <v>5.1553969999999998</v>
      </c>
      <c r="AX24" s="94">
        <v>5</v>
      </c>
      <c r="AY24" s="94">
        <v>0.29857099999999998</v>
      </c>
      <c r="AZ24" s="94">
        <v>6</v>
      </c>
      <c r="BA24" s="94">
        <v>2.9585349999999999</v>
      </c>
      <c r="BB24" s="90">
        <v>0</v>
      </c>
      <c r="BC24" s="90">
        <v>0</v>
      </c>
      <c r="BD24" s="90">
        <v>0</v>
      </c>
      <c r="BE24" s="96">
        <v>0</v>
      </c>
      <c r="BF24" s="91" t="s">
        <v>423</v>
      </c>
    </row>
    <row r="25" spans="1:58" s="97" customFormat="1" ht="11.25" customHeight="1">
      <c r="A25" s="93" t="s">
        <v>424</v>
      </c>
      <c r="B25" s="89">
        <f t="shared" si="5"/>
        <v>346</v>
      </c>
      <c r="C25" s="89">
        <f t="shared" si="5"/>
        <v>25.875867</v>
      </c>
      <c r="D25" s="89">
        <f t="shared" si="6"/>
        <v>0</v>
      </c>
      <c r="E25" s="89">
        <f t="shared" si="6"/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89">
        <v>0</v>
      </c>
      <c r="M25" s="90">
        <v>0</v>
      </c>
      <c r="N25" s="90">
        <v>0</v>
      </c>
      <c r="O25" s="90">
        <v>0</v>
      </c>
      <c r="P25" s="91" t="s">
        <v>425</v>
      </c>
      <c r="Q25" s="92"/>
      <c r="R25" s="93" t="s">
        <v>424</v>
      </c>
      <c r="S25" s="94">
        <f t="shared" si="7"/>
        <v>0</v>
      </c>
      <c r="T25" s="94">
        <f t="shared" si="7"/>
        <v>0</v>
      </c>
      <c r="U25" s="94">
        <v>0</v>
      </c>
      <c r="V25" s="94">
        <v>0</v>
      </c>
      <c r="W25" s="94">
        <v>0</v>
      </c>
      <c r="X25" s="94">
        <v>0</v>
      </c>
      <c r="Y25" s="94">
        <f t="shared" si="8"/>
        <v>0</v>
      </c>
      <c r="Z25" s="94">
        <f t="shared" si="8"/>
        <v>0</v>
      </c>
      <c r="AA25" s="94">
        <v>0</v>
      </c>
      <c r="AB25" s="94">
        <v>0</v>
      </c>
      <c r="AC25" s="94">
        <v>0</v>
      </c>
      <c r="AD25" s="94">
        <v>0</v>
      </c>
      <c r="AE25" s="94">
        <v>0</v>
      </c>
      <c r="AF25" s="94">
        <v>0</v>
      </c>
      <c r="AG25" s="94">
        <f t="shared" si="9"/>
        <v>301</v>
      </c>
      <c r="AH25" s="94">
        <f t="shared" si="9"/>
        <v>14.303769000000001</v>
      </c>
      <c r="AI25" s="94">
        <v>301</v>
      </c>
      <c r="AJ25" s="94">
        <v>14.303769000000001</v>
      </c>
      <c r="AK25" s="94">
        <v>0</v>
      </c>
      <c r="AL25" s="94">
        <v>0</v>
      </c>
      <c r="AM25" s="91" t="s">
        <v>425</v>
      </c>
      <c r="AN25" s="95"/>
      <c r="AO25" s="93" t="s">
        <v>424</v>
      </c>
      <c r="AP25" s="94">
        <f t="shared" si="10"/>
        <v>45</v>
      </c>
      <c r="AQ25" s="94">
        <f t="shared" si="10"/>
        <v>11.572098</v>
      </c>
      <c r="AR25" s="94">
        <v>2</v>
      </c>
      <c r="AS25" s="94">
        <v>0.24229300000000001</v>
      </c>
      <c r="AT25" s="94">
        <v>29</v>
      </c>
      <c r="AU25" s="94">
        <v>2.712234</v>
      </c>
      <c r="AV25" s="94">
        <v>8</v>
      </c>
      <c r="AW25" s="94">
        <v>7.9972079999999997</v>
      </c>
      <c r="AX25" s="94">
        <v>3</v>
      </c>
      <c r="AY25" s="94">
        <v>0.29689300000000002</v>
      </c>
      <c r="AZ25" s="94">
        <v>3</v>
      </c>
      <c r="BA25" s="94">
        <v>0.32346999999999998</v>
      </c>
      <c r="BB25" s="90">
        <v>0</v>
      </c>
      <c r="BC25" s="90">
        <v>0</v>
      </c>
      <c r="BD25" s="90">
        <v>0</v>
      </c>
      <c r="BE25" s="96">
        <v>0</v>
      </c>
      <c r="BF25" s="91" t="s">
        <v>425</v>
      </c>
    </row>
    <row r="26" spans="1:58" s="97" customFormat="1" ht="11.25" customHeight="1">
      <c r="A26" s="93" t="s">
        <v>426</v>
      </c>
      <c r="B26" s="89">
        <f t="shared" si="5"/>
        <v>50</v>
      </c>
      <c r="C26" s="89">
        <f t="shared" si="5"/>
        <v>52.083077000000003</v>
      </c>
      <c r="D26" s="89">
        <f t="shared" si="6"/>
        <v>0</v>
      </c>
      <c r="E26" s="89">
        <f t="shared" si="6"/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89">
        <v>1</v>
      </c>
      <c r="M26" s="90">
        <v>50.540430000000001</v>
      </c>
      <c r="N26" s="90">
        <v>0</v>
      </c>
      <c r="O26" s="90">
        <v>0</v>
      </c>
      <c r="P26" s="91" t="s">
        <v>427</v>
      </c>
      <c r="Q26" s="92"/>
      <c r="R26" s="93" t="s">
        <v>426</v>
      </c>
      <c r="S26" s="94">
        <f t="shared" si="7"/>
        <v>0</v>
      </c>
      <c r="T26" s="94">
        <f t="shared" si="7"/>
        <v>0</v>
      </c>
      <c r="U26" s="94">
        <v>0</v>
      </c>
      <c r="V26" s="94">
        <v>0</v>
      </c>
      <c r="W26" s="94">
        <v>0</v>
      </c>
      <c r="X26" s="94">
        <v>0</v>
      </c>
      <c r="Y26" s="94">
        <f t="shared" si="8"/>
        <v>0</v>
      </c>
      <c r="Z26" s="94">
        <f t="shared" si="8"/>
        <v>0</v>
      </c>
      <c r="AA26" s="94">
        <v>0</v>
      </c>
      <c r="AB26" s="94">
        <v>0</v>
      </c>
      <c r="AC26" s="94">
        <v>0</v>
      </c>
      <c r="AD26" s="94">
        <v>0</v>
      </c>
      <c r="AE26" s="94">
        <v>0</v>
      </c>
      <c r="AF26" s="94">
        <v>0</v>
      </c>
      <c r="AG26" s="94">
        <f t="shared" si="9"/>
        <v>49</v>
      </c>
      <c r="AH26" s="94">
        <f t="shared" si="9"/>
        <v>1.5426470000000001</v>
      </c>
      <c r="AI26" s="94">
        <v>31</v>
      </c>
      <c r="AJ26" s="94">
        <v>0.96055699999999999</v>
      </c>
      <c r="AK26" s="94">
        <v>18</v>
      </c>
      <c r="AL26" s="94">
        <v>0.58209</v>
      </c>
      <c r="AM26" s="91" t="s">
        <v>427</v>
      </c>
      <c r="AN26" s="95"/>
      <c r="AO26" s="93" t="s">
        <v>426</v>
      </c>
      <c r="AP26" s="94">
        <f t="shared" si="10"/>
        <v>0</v>
      </c>
      <c r="AQ26" s="94">
        <f t="shared" si="10"/>
        <v>0</v>
      </c>
      <c r="AR26" s="94">
        <v>0</v>
      </c>
      <c r="AS26" s="94">
        <v>0</v>
      </c>
      <c r="AT26" s="94">
        <v>0</v>
      </c>
      <c r="AU26" s="94">
        <v>0</v>
      </c>
      <c r="AV26" s="94">
        <v>0</v>
      </c>
      <c r="AW26" s="94">
        <v>0</v>
      </c>
      <c r="AX26" s="94">
        <v>0</v>
      </c>
      <c r="AY26" s="94">
        <v>0</v>
      </c>
      <c r="AZ26" s="94">
        <v>0</v>
      </c>
      <c r="BA26" s="94">
        <v>0</v>
      </c>
      <c r="BB26" s="90">
        <v>0</v>
      </c>
      <c r="BC26" s="90">
        <v>0</v>
      </c>
      <c r="BD26" s="90">
        <v>0</v>
      </c>
      <c r="BE26" s="96">
        <v>0</v>
      </c>
      <c r="BF26" s="91" t="s">
        <v>427</v>
      </c>
    </row>
    <row r="27" spans="1:58" s="97" customFormat="1" ht="11.25" customHeight="1">
      <c r="A27" s="93" t="s">
        <v>509</v>
      </c>
      <c r="B27" s="89">
        <f t="shared" si="5"/>
        <v>193</v>
      </c>
      <c r="C27" s="89">
        <f t="shared" si="5"/>
        <v>36.718930999999998</v>
      </c>
      <c r="D27" s="89">
        <f t="shared" si="6"/>
        <v>15</v>
      </c>
      <c r="E27" s="89">
        <f t="shared" si="6"/>
        <v>13.259869</v>
      </c>
      <c r="F27" s="90">
        <v>7</v>
      </c>
      <c r="G27" s="90">
        <v>0.80577500000000002</v>
      </c>
      <c r="H27" s="90">
        <v>1</v>
      </c>
      <c r="I27" s="90">
        <v>0.18617400000000001</v>
      </c>
      <c r="J27" s="90">
        <v>7</v>
      </c>
      <c r="K27" s="90">
        <v>12.26792</v>
      </c>
      <c r="L27" s="89">
        <v>0</v>
      </c>
      <c r="M27" s="90">
        <v>0</v>
      </c>
      <c r="N27" s="90">
        <v>0</v>
      </c>
      <c r="O27" s="90">
        <v>0</v>
      </c>
      <c r="P27" s="91" t="s">
        <v>510</v>
      </c>
      <c r="Q27" s="92"/>
      <c r="R27" s="93" t="s">
        <v>509</v>
      </c>
      <c r="S27" s="94">
        <f t="shared" si="7"/>
        <v>0</v>
      </c>
      <c r="T27" s="94">
        <f t="shared" si="7"/>
        <v>0</v>
      </c>
      <c r="U27" s="94">
        <v>0</v>
      </c>
      <c r="V27" s="94">
        <v>0</v>
      </c>
      <c r="W27" s="94">
        <v>0</v>
      </c>
      <c r="X27" s="94">
        <v>0</v>
      </c>
      <c r="Y27" s="94">
        <f t="shared" si="8"/>
        <v>0</v>
      </c>
      <c r="Z27" s="94">
        <f t="shared" si="8"/>
        <v>0</v>
      </c>
      <c r="AA27" s="94">
        <v>0</v>
      </c>
      <c r="AB27" s="94">
        <v>0</v>
      </c>
      <c r="AC27" s="94">
        <v>0</v>
      </c>
      <c r="AD27" s="94">
        <v>0</v>
      </c>
      <c r="AE27" s="94">
        <v>0</v>
      </c>
      <c r="AF27" s="94">
        <v>0</v>
      </c>
      <c r="AG27" s="94">
        <f t="shared" si="9"/>
        <v>136</v>
      </c>
      <c r="AH27" s="94">
        <f t="shared" si="9"/>
        <v>6.0992220000000001</v>
      </c>
      <c r="AI27" s="94">
        <v>112</v>
      </c>
      <c r="AJ27" s="94">
        <v>5.5598190000000001</v>
      </c>
      <c r="AK27" s="94">
        <v>24</v>
      </c>
      <c r="AL27" s="94">
        <v>0.53940299999999997</v>
      </c>
      <c r="AM27" s="91" t="s">
        <v>510</v>
      </c>
      <c r="AN27" s="95"/>
      <c r="AO27" s="93" t="s">
        <v>509</v>
      </c>
      <c r="AP27" s="94">
        <f t="shared" si="10"/>
        <v>40</v>
      </c>
      <c r="AQ27" s="94">
        <f t="shared" si="10"/>
        <v>17.127199000000001</v>
      </c>
      <c r="AR27" s="94">
        <v>12</v>
      </c>
      <c r="AS27" s="94">
        <v>2.9904480000000002</v>
      </c>
      <c r="AT27" s="94">
        <v>11</v>
      </c>
      <c r="AU27" s="94">
        <v>1.1485799999999999</v>
      </c>
      <c r="AV27" s="94">
        <v>12</v>
      </c>
      <c r="AW27" s="94">
        <v>9.0062890000000007</v>
      </c>
      <c r="AX27" s="94">
        <v>0</v>
      </c>
      <c r="AY27" s="94">
        <v>0</v>
      </c>
      <c r="AZ27" s="94">
        <v>5</v>
      </c>
      <c r="BA27" s="94">
        <v>3.9818820000000001</v>
      </c>
      <c r="BB27" s="90">
        <v>2</v>
      </c>
      <c r="BC27" s="90">
        <v>0.23264099999999999</v>
      </c>
      <c r="BD27" s="90">
        <v>0</v>
      </c>
      <c r="BE27" s="96">
        <v>0</v>
      </c>
      <c r="BF27" s="91" t="s">
        <v>510</v>
      </c>
    </row>
    <row r="28" spans="1:58" s="97" customFormat="1" ht="11.25" customHeight="1">
      <c r="A28" s="93" t="s">
        <v>511</v>
      </c>
      <c r="B28" s="89">
        <f t="shared" si="5"/>
        <v>128</v>
      </c>
      <c r="C28" s="89">
        <f t="shared" si="5"/>
        <v>13.821202000000001</v>
      </c>
      <c r="D28" s="89">
        <f t="shared" si="6"/>
        <v>0</v>
      </c>
      <c r="E28" s="89">
        <f t="shared" si="6"/>
        <v>0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89">
        <v>0</v>
      </c>
      <c r="M28" s="90">
        <v>0</v>
      </c>
      <c r="N28" s="90">
        <v>0</v>
      </c>
      <c r="O28" s="90">
        <v>0</v>
      </c>
      <c r="P28" s="91" t="s">
        <v>512</v>
      </c>
      <c r="Q28" s="92"/>
      <c r="R28" s="93" t="s">
        <v>511</v>
      </c>
      <c r="S28" s="94">
        <f t="shared" si="7"/>
        <v>0</v>
      </c>
      <c r="T28" s="94">
        <f t="shared" si="7"/>
        <v>0</v>
      </c>
      <c r="U28" s="94">
        <v>0</v>
      </c>
      <c r="V28" s="94">
        <v>0</v>
      </c>
      <c r="W28" s="94">
        <v>0</v>
      </c>
      <c r="X28" s="94">
        <v>0</v>
      </c>
      <c r="Y28" s="94">
        <f t="shared" si="8"/>
        <v>0</v>
      </c>
      <c r="Z28" s="94">
        <f t="shared" si="8"/>
        <v>0</v>
      </c>
      <c r="AA28" s="94">
        <v>0</v>
      </c>
      <c r="AB28" s="94">
        <v>0</v>
      </c>
      <c r="AC28" s="94">
        <v>0</v>
      </c>
      <c r="AD28" s="94">
        <v>0</v>
      </c>
      <c r="AE28" s="94">
        <v>0</v>
      </c>
      <c r="AF28" s="94">
        <v>0</v>
      </c>
      <c r="AG28" s="94">
        <f t="shared" si="9"/>
        <v>68</v>
      </c>
      <c r="AH28" s="94">
        <f t="shared" si="9"/>
        <v>2.3217340000000002</v>
      </c>
      <c r="AI28" s="94">
        <v>58</v>
      </c>
      <c r="AJ28" s="94">
        <v>2.046459</v>
      </c>
      <c r="AK28" s="94">
        <v>10</v>
      </c>
      <c r="AL28" s="94">
        <v>0.27527499999999999</v>
      </c>
      <c r="AM28" s="91" t="s">
        <v>512</v>
      </c>
      <c r="AN28" s="95"/>
      <c r="AO28" s="93" t="s">
        <v>511</v>
      </c>
      <c r="AP28" s="94">
        <f t="shared" si="10"/>
        <v>57</v>
      </c>
      <c r="AQ28" s="94">
        <f t="shared" si="10"/>
        <v>11.405468000000001</v>
      </c>
      <c r="AR28" s="94">
        <v>42</v>
      </c>
      <c r="AS28" s="94">
        <v>6.7362209999999996</v>
      </c>
      <c r="AT28" s="94">
        <v>8</v>
      </c>
      <c r="AU28" s="94">
        <v>1.563242</v>
      </c>
      <c r="AV28" s="94">
        <v>3</v>
      </c>
      <c r="AW28" s="94">
        <v>2.8094420000000002</v>
      </c>
      <c r="AX28" s="94">
        <v>0</v>
      </c>
      <c r="AY28" s="94">
        <v>0</v>
      </c>
      <c r="AZ28" s="94">
        <v>4</v>
      </c>
      <c r="BA28" s="94">
        <v>0.29656300000000002</v>
      </c>
      <c r="BB28" s="90">
        <v>3</v>
      </c>
      <c r="BC28" s="90">
        <v>9.4E-2</v>
      </c>
      <c r="BD28" s="90">
        <v>0</v>
      </c>
      <c r="BE28" s="96">
        <v>0</v>
      </c>
      <c r="BF28" s="91" t="s">
        <v>512</v>
      </c>
    </row>
    <row r="29" spans="1:58" s="97" customFormat="1" ht="11.25" customHeight="1">
      <c r="A29" s="93" t="s">
        <v>428</v>
      </c>
      <c r="B29" s="89">
        <f t="shared" si="5"/>
        <v>293</v>
      </c>
      <c r="C29" s="89">
        <f t="shared" si="5"/>
        <v>18.164562</v>
      </c>
      <c r="D29" s="89">
        <f t="shared" si="6"/>
        <v>0</v>
      </c>
      <c r="E29" s="89">
        <f t="shared" si="6"/>
        <v>0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89">
        <v>1</v>
      </c>
      <c r="M29" s="90">
        <v>4.8700000000000002E-3</v>
      </c>
      <c r="N29" s="90">
        <v>1</v>
      </c>
      <c r="O29" s="90">
        <v>9.6869999999999998E-2</v>
      </c>
      <c r="P29" s="91" t="s">
        <v>429</v>
      </c>
      <c r="Q29" s="92"/>
      <c r="R29" s="93" t="s">
        <v>428</v>
      </c>
      <c r="S29" s="94">
        <f t="shared" si="7"/>
        <v>0</v>
      </c>
      <c r="T29" s="94">
        <f t="shared" si="7"/>
        <v>0</v>
      </c>
      <c r="U29" s="94">
        <v>0</v>
      </c>
      <c r="V29" s="94">
        <v>0</v>
      </c>
      <c r="W29" s="94">
        <v>0</v>
      </c>
      <c r="X29" s="94">
        <v>0</v>
      </c>
      <c r="Y29" s="94">
        <f t="shared" si="8"/>
        <v>2</v>
      </c>
      <c r="Z29" s="94">
        <f t="shared" si="8"/>
        <v>2.4353069999999999</v>
      </c>
      <c r="AA29" s="94">
        <v>2</v>
      </c>
      <c r="AB29" s="94">
        <v>2.4353069999999999</v>
      </c>
      <c r="AC29" s="94">
        <v>0</v>
      </c>
      <c r="AD29" s="94">
        <v>0</v>
      </c>
      <c r="AE29" s="94">
        <v>0</v>
      </c>
      <c r="AF29" s="94">
        <v>0</v>
      </c>
      <c r="AG29" s="94">
        <f t="shared" si="9"/>
        <v>230</v>
      </c>
      <c r="AH29" s="94">
        <f t="shared" si="9"/>
        <v>8.8593860000000006</v>
      </c>
      <c r="AI29" s="94">
        <v>230</v>
      </c>
      <c r="AJ29" s="94">
        <v>8.8593860000000006</v>
      </c>
      <c r="AK29" s="94">
        <v>0</v>
      </c>
      <c r="AL29" s="94">
        <v>0</v>
      </c>
      <c r="AM29" s="91" t="s">
        <v>429</v>
      </c>
      <c r="AN29" s="95"/>
      <c r="AO29" s="93" t="s">
        <v>428</v>
      </c>
      <c r="AP29" s="94">
        <f t="shared" si="10"/>
        <v>59</v>
      </c>
      <c r="AQ29" s="94">
        <f t="shared" si="10"/>
        <v>6.7681290000000001</v>
      </c>
      <c r="AR29" s="94">
        <v>24</v>
      </c>
      <c r="AS29" s="94">
        <v>1.457446</v>
      </c>
      <c r="AT29" s="94">
        <v>15</v>
      </c>
      <c r="AU29" s="94">
        <v>1.713489</v>
      </c>
      <c r="AV29" s="94">
        <v>5</v>
      </c>
      <c r="AW29" s="94">
        <v>1.124925</v>
      </c>
      <c r="AX29" s="94">
        <v>1</v>
      </c>
      <c r="AY29" s="94">
        <v>0.86598200000000003</v>
      </c>
      <c r="AZ29" s="94">
        <v>14</v>
      </c>
      <c r="BA29" s="94">
        <v>1.606287</v>
      </c>
      <c r="BB29" s="90">
        <v>0</v>
      </c>
      <c r="BC29" s="90">
        <v>0</v>
      </c>
      <c r="BD29" s="90">
        <v>0</v>
      </c>
      <c r="BE29" s="96">
        <v>0</v>
      </c>
      <c r="BF29" s="91" t="s">
        <v>429</v>
      </c>
    </row>
    <row r="30" spans="1:58" s="97" customFormat="1" ht="11.25" customHeight="1">
      <c r="A30" s="93" t="s">
        <v>430</v>
      </c>
      <c r="B30" s="89">
        <f t="shared" si="5"/>
        <v>65</v>
      </c>
      <c r="C30" s="89">
        <f t="shared" si="5"/>
        <v>17.245609000000002</v>
      </c>
      <c r="D30" s="89">
        <f t="shared" si="6"/>
        <v>0</v>
      </c>
      <c r="E30" s="89">
        <f t="shared" si="6"/>
        <v>0</v>
      </c>
      <c r="F30" s="90">
        <v>0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89">
        <v>0</v>
      </c>
      <c r="M30" s="90">
        <v>0</v>
      </c>
      <c r="N30" s="90">
        <v>0</v>
      </c>
      <c r="O30" s="90">
        <v>0</v>
      </c>
      <c r="P30" s="91" t="s">
        <v>431</v>
      </c>
      <c r="Q30" s="92"/>
      <c r="R30" s="93" t="s">
        <v>430</v>
      </c>
      <c r="S30" s="94">
        <f t="shared" si="7"/>
        <v>0</v>
      </c>
      <c r="T30" s="94">
        <f t="shared" si="7"/>
        <v>0</v>
      </c>
      <c r="U30" s="94">
        <v>0</v>
      </c>
      <c r="V30" s="94">
        <v>0</v>
      </c>
      <c r="W30" s="94">
        <v>0</v>
      </c>
      <c r="X30" s="94">
        <v>0</v>
      </c>
      <c r="Y30" s="94">
        <f t="shared" si="8"/>
        <v>0</v>
      </c>
      <c r="Z30" s="94">
        <f t="shared" si="8"/>
        <v>0</v>
      </c>
      <c r="AA30" s="94">
        <v>0</v>
      </c>
      <c r="AB30" s="94">
        <v>0</v>
      </c>
      <c r="AC30" s="94">
        <v>0</v>
      </c>
      <c r="AD30" s="94">
        <v>0</v>
      </c>
      <c r="AE30" s="94">
        <v>0</v>
      </c>
      <c r="AF30" s="94">
        <v>0</v>
      </c>
      <c r="AG30" s="94">
        <f t="shared" si="9"/>
        <v>36</v>
      </c>
      <c r="AH30" s="94">
        <f t="shared" si="9"/>
        <v>1.301593</v>
      </c>
      <c r="AI30" s="94">
        <v>30</v>
      </c>
      <c r="AJ30" s="94">
        <v>1.0763320000000001</v>
      </c>
      <c r="AK30" s="94">
        <v>6</v>
      </c>
      <c r="AL30" s="94">
        <v>0.22526099999999999</v>
      </c>
      <c r="AM30" s="91" t="s">
        <v>431</v>
      </c>
      <c r="AN30" s="95"/>
      <c r="AO30" s="93" t="s">
        <v>430</v>
      </c>
      <c r="AP30" s="94">
        <f t="shared" si="10"/>
        <v>29</v>
      </c>
      <c r="AQ30" s="94">
        <f t="shared" si="10"/>
        <v>15.944016000000001</v>
      </c>
      <c r="AR30" s="94">
        <v>15</v>
      </c>
      <c r="AS30" s="94">
        <v>2.4895119999999999</v>
      </c>
      <c r="AT30" s="94">
        <v>0</v>
      </c>
      <c r="AU30" s="94">
        <v>0</v>
      </c>
      <c r="AV30" s="94">
        <v>2</v>
      </c>
      <c r="AW30" s="94">
        <v>0.43885800000000003</v>
      </c>
      <c r="AX30" s="94">
        <v>0</v>
      </c>
      <c r="AY30" s="94">
        <v>0</v>
      </c>
      <c r="AZ30" s="94">
        <v>12</v>
      </c>
      <c r="BA30" s="94">
        <v>13.015646</v>
      </c>
      <c r="BB30" s="90">
        <v>0</v>
      </c>
      <c r="BC30" s="90">
        <v>0</v>
      </c>
      <c r="BD30" s="90">
        <v>0</v>
      </c>
      <c r="BE30" s="96">
        <v>0</v>
      </c>
      <c r="BF30" s="91" t="s">
        <v>431</v>
      </c>
    </row>
    <row r="31" spans="1:58" s="97" customFormat="1" ht="15.75" customHeight="1">
      <c r="A31" s="98" t="s">
        <v>432</v>
      </c>
      <c r="B31" s="89">
        <f t="shared" si="5"/>
        <v>398</v>
      </c>
      <c r="C31" s="89">
        <f t="shared" si="5"/>
        <v>118.62483599999999</v>
      </c>
      <c r="D31" s="99">
        <f t="shared" ref="D31:AL31" si="11">SUM(D32:D41)</f>
        <v>13</v>
      </c>
      <c r="E31" s="99">
        <f t="shared" si="11"/>
        <v>11.776417</v>
      </c>
      <c r="F31" s="99">
        <f t="shared" si="11"/>
        <v>5</v>
      </c>
      <c r="G31" s="99">
        <f t="shared" si="11"/>
        <v>5.2482139999999999</v>
      </c>
      <c r="H31" s="99">
        <f t="shared" si="11"/>
        <v>5</v>
      </c>
      <c r="I31" s="99">
        <f t="shared" si="11"/>
        <v>5.0724900000000002</v>
      </c>
      <c r="J31" s="99">
        <f t="shared" si="11"/>
        <v>3</v>
      </c>
      <c r="K31" s="99">
        <f t="shared" si="11"/>
        <v>1.455713</v>
      </c>
      <c r="L31" s="99">
        <f t="shared" si="11"/>
        <v>4</v>
      </c>
      <c r="M31" s="99">
        <f>SUM(M32:M41)</f>
        <v>2.9333770000000001</v>
      </c>
      <c r="N31" s="99">
        <f>SUM(N32:N41)</f>
        <v>10</v>
      </c>
      <c r="O31" s="99">
        <f>SUM(O32:O41)</f>
        <v>0.76992500000000008</v>
      </c>
      <c r="P31" s="80" t="s">
        <v>433</v>
      </c>
      <c r="Q31" s="81"/>
      <c r="R31" s="78" t="s">
        <v>432</v>
      </c>
      <c r="S31" s="99">
        <f t="shared" si="11"/>
        <v>3</v>
      </c>
      <c r="T31" s="99">
        <f t="shared" si="11"/>
        <v>9.6780000000000005E-2</v>
      </c>
      <c r="U31" s="99">
        <f t="shared" si="11"/>
        <v>0</v>
      </c>
      <c r="V31" s="99">
        <f t="shared" si="11"/>
        <v>0</v>
      </c>
      <c r="W31" s="99">
        <f t="shared" si="11"/>
        <v>3</v>
      </c>
      <c r="X31" s="99">
        <f t="shared" si="11"/>
        <v>9.6780000000000005E-2</v>
      </c>
      <c r="Y31" s="99">
        <f t="shared" si="11"/>
        <v>25</v>
      </c>
      <c r="Z31" s="99">
        <f t="shared" si="11"/>
        <v>1.433109</v>
      </c>
      <c r="AA31" s="99">
        <f t="shared" si="11"/>
        <v>25</v>
      </c>
      <c r="AB31" s="99">
        <f t="shared" si="11"/>
        <v>1.433109</v>
      </c>
      <c r="AC31" s="99">
        <f t="shared" si="11"/>
        <v>0</v>
      </c>
      <c r="AD31" s="99">
        <f t="shared" si="11"/>
        <v>0</v>
      </c>
      <c r="AE31" s="99">
        <f t="shared" si="11"/>
        <v>0</v>
      </c>
      <c r="AF31" s="99">
        <f t="shared" si="11"/>
        <v>0</v>
      </c>
      <c r="AG31" s="99">
        <f t="shared" si="11"/>
        <v>254</v>
      </c>
      <c r="AH31" s="99">
        <f t="shared" si="11"/>
        <v>12.394847000000002</v>
      </c>
      <c r="AI31" s="99">
        <f t="shared" si="11"/>
        <v>154</v>
      </c>
      <c r="AJ31" s="99">
        <f t="shared" si="11"/>
        <v>10.028389000000001</v>
      </c>
      <c r="AK31" s="99">
        <f t="shared" si="11"/>
        <v>100</v>
      </c>
      <c r="AL31" s="99">
        <f t="shared" si="11"/>
        <v>2.3664579999999997</v>
      </c>
      <c r="AM31" s="84" t="s">
        <v>433</v>
      </c>
      <c r="AN31" s="85"/>
      <c r="AO31" s="78" t="s">
        <v>432</v>
      </c>
      <c r="AP31" s="99">
        <f t="shared" ref="AP31:BE31" si="12">SUM(AP32:AP41)</f>
        <v>88</v>
      </c>
      <c r="AQ31" s="99">
        <f t="shared" si="12"/>
        <v>89.163530999999992</v>
      </c>
      <c r="AR31" s="99">
        <f t="shared" si="12"/>
        <v>33</v>
      </c>
      <c r="AS31" s="99">
        <f t="shared" si="12"/>
        <v>4.6524909999999995</v>
      </c>
      <c r="AT31" s="99">
        <f t="shared" si="12"/>
        <v>5</v>
      </c>
      <c r="AU31" s="99">
        <f t="shared" si="12"/>
        <v>0.61483500000000002</v>
      </c>
      <c r="AV31" s="99">
        <f t="shared" si="12"/>
        <v>37</v>
      </c>
      <c r="AW31" s="99">
        <f t="shared" si="12"/>
        <v>26.672402999999999</v>
      </c>
      <c r="AX31" s="99">
        <f t="shared" si="12"/>
        <v>2</v>
      </c>
      <c r="AY31" s="99">
        <f t="shared" si="12"/>
        <v>55.435045000000002</v>
      </c>
      <c r="AZ31" s="99">
        <f t="shared" si="12"/>
        <v>11</v>
      </c>
      <c r="BA31" s="99">
        <f t="shared" si="12"/>
        <v>1.7887569999999999</v>
      </c>
      <c r="BB31" s="99">
        <f t="shared" si="12"/>
        <v>1</v>
      </c>
      <c r="BC31" s="99">
        <f t="shared" si="12"/>
        <v>5.6849999999999998E-2</v>
      </c>
      <c r="BD31" s="99">
        <f t="shared" si="12"/>
        <v>0</v>
      </c>
      <c r="BE31" s="100">
        <f t="shared" si="12"/>
        <v>0</v>
      </c>
      <c r="BF31" s="84" t="s">
        <v>433</v>
      </c>
    </row>
    <row r="32" spans="1:58" s="97" customFormat="1" ht="12" customHeight="1">
      <c r="A32" s="93" t="s">
        <v>434</v>
      </c>
      <c r="B32" s="89">
        <f t="shared" si="5"/>
        <v>21</v>
      </c>
      <c r="C32" s="89">
        <f t="shared" si="5"/>
        <v>5.9561039999999998</v>
      </c>
      <c r="D32" s="89">
        <f>F32+H32+J32</f>
        <v>2</v>
      </c>
      <c r="E32" s="89">
        <f>G32+I32+K32</f>
        <v>5.3002500000000001</v>
      </c>
      <c r="F32" s="90">
        <v>1</v>
      </c>
      <c r="G32" s="90">
        <v>0.47449999999999998</v>
      </c>
      <c r="H32" s="90">
        <v>1</v>
      </c>
      <c r="I32" s="90">
        <v>4.8257500000000002</v>
      </c>
      <c r="J32" s="90">
        <v>0</v>
      </c>
      <c r="K32" s="90">
        <v>0</v>
      </c>
      <c r="L32" s="89">
        <v>0</v>
      </c>
      <c r="M32" s="90">
        <v>0</v>
      </c>
      <c r="N32" s="90">
        <v>0</v>
      </c>
      <c r="O32" s="90">
        <v>0</v>
      </c>
      <c r="P32" s="91" t="s">
        <v>435</v>
      </c>
      <c r="Q32" s="92"/>
      <c r="R32" s="93" t="s">
        <v>434</v>
      </c>
      <c r="S32" s="94">
        <f>U32+W32</f>
        <v>0</v>
      </c>
      <c r="T32" s="94">
        <f>V32+X32</f>
        <v>0</v>
      </c>
      <c r="U32" s="94">
        <v>0</v>
      </c>
      <c r="V32" s="94">
        <v>0</v>
      </c>
      <c r="W32" s="94">
        <v>0</v>
      </c>
      <c r="X32" s="94">
        <v>0</v>
      </c>
      <c r="Y32" s="94">
        <f>AA32+AC32+AE32</f>
        <v>0</v>
      </c>
      <c r="Z32" s="94">
        <f>AB32+AD32+AF32</f>
        <v>0</v>
      </c>
      <c r="AA32" s="94">
        <v>0</v>
      </c>
      <c r="AB32" s="94">
        <v>0</v>
      </c>
      <c r="AC32" s="94">
        <v>0</v>
      </c>
      <c r="AD32" s="94">
        <v>0</v>
      </c>
      <c r="AE32" s="94">
        <v>0</v>
      </c>
      <c r="AF32" s="94">
        <v>0</v>
      </c>
      <c r="AG32" s="94">
        <f>AI32+AK32</f>
        <v>19</v>
      </c>
      <c r="AH32" s="94">
        <f>AJ32+AL32</f>
        <v>0.65585400000000005</v>
      </c>
      <c r="AI32" s="94">
        <v>4</v>
      </c>
      <c r="AJ32" s="94">
        <v>7.0288000000000003E-2</v>
      </c>
      <c r="AK32" s="94">
        <v>15</v>
      </c>
      <c r="AL32" s="94">
        <v>0.58556600000000003</v>
      </c>
      <c r="AM32" s="91" t="s">
        <v>435</v>
      </c>
      <c r="AN32" s="95"/>
      <c r="AO32" s="93" t="s">
        <v>434</v>
      </c>
      <c r="AP32" s="94">
        <f>AR32+AT32+AV32+AX32+AZ32</f>
        <v>0</v>
      </c>
      <c r="AQ32" s="94">
        <f>AS32+AU32+AW32+AY32+BA32</f>
        <v>0</v>
      </c>
      <c r="AR32" s="94">
        <v>0</v>
      </c>
      <c r="AS32" s="94">
        <v>0</v>
      </c>
      <c r="AT32" s="94">
        <v>0</v>
      </c>
      <c r="AU32" s="94">
        <v>0</v>
      </c>
      <c r="AV32" s="94">
        <v>0</v>
      </c>
      <c r="AW32" s="94">
        <v>0</v>
      </c>
      <c r="AX32" s="94">
        <v>0</v>
      </c>
      <c r="AY32" s="94">
        <v>0</v>
      </c>
      <c r="AZ32" s="94">
        <v>0</v>
      </c>
      <c r="BA32" s="94">
        <v>0</v>
      </c>
      <c r="BB32" s="90">
        <v>0</v>
      </c>
      <c r="BC32" s="90">
        <v>0</v>
      </c>
      <c r="BD32" s="90">
        <v>0</v>
      </c>
      <c r="BE32" s="101">
        <v>0</v>
      </c>
      <c r="BF32" s="91" t="s">
        <v>435</v>
      </c>
    </row>
    <row r="33" spans="1:58" s="97" customFormat="1" ht="12" customHeight="1">
      <c r="A33" s="93" t="s">
        <v>436</v>
      </c>
      <c r="B33" s="89">
        <f t="shared" si="5"/>
        <v>8</v>
      </c>
      <c r="C33" s="89">
        <f t="shared" si="5"/>
        <v>0.37784400000000001</v>
      </c>
      <c r="D33" s="89">
        <f t="shared" ref="D33:E41" si="13">F33+H33+J33</f>
        <v>0</v>
      </c>
      <c r="E33" s="89">
        <f t="shared" si="13"/>
        <v>0</v>
      </c>
      <c r="F33" s="90">
        <v>0</v>
      </c>
      <c r="G33" s="90">
        <v>0</v>
      </c>
      <c r="H33" s="90">
        <v>0</v>
      </c>
      <c r="I33" s="90">
        <v>0</v>
      </c>
      <c r="J33" s="90">
        <v>0</v>
      </c>
      <c r="K33" s="90">
        <v>0</v>
      </c>
      <c r="L33" s="89">
        <v>0</v>
      </c>
      <c r="M33" s="90">
        <v>0</v>
      </c>
      <c r="N33" s="90">
        <v>4</v>
      </c>
      <c r="O33" s="90">
        <v>0.13489999999999999</v>
      </c>
      <c r="P33" s="91" t="s">
        <v>437</v>
      </c>
      <c r="Q33" s="92"/>
      <c r="R33" s="93" t="s">
        <v>436</v>
      </c>
      <c r="S33" s="94">
        <f t="shared" ref="S33:T41" si="14">U33+W33</f>
        <v>0</v>
      </c>
      <c r="T33" s="94">
        <f t="shared" si="14"/>
        <v>0</v>
      </c>
      <c r="U33" s="94">
        <v>0</v>
      </c>
      <c r="V33" s="94">
        <v>0</v>
      </c>
      <c r="W33" s="94">
        <v>0</v>
      </c>
      <c r="X33" s="94">
        <v>0</v>
      </c>
      <c r="Y33" s="94">
        <f t="shared" ref="Y33:Z41" si="15">AA33+AC33+AE33</f>
        <v>0</v>
      </c>
      <c r="Z33" s="94">
        <f t="shared" si="15"/>
        <v>0</v>
      </c>
      <c r="AA33" s="94">
        <v>0</v>
      </c>
      <c r="AB33" s="94">
        <v>0</v>
      </c>
      <c r="AC33" s="94">
        <v>0</v>
      </c>
      <c r="AD33" s="94">
        <v>0</v>
      </c>
      <c r="AE33" s="94">
        <v>0</v>
      </c>
      <c r="AF33" s="94">
        <v>0</v>
      </c>
      <c r="AG33" s="94">
        <f t="shared" ref="AG33:AH41" si="16">AI33+AK33</f>
        <v>2</v>
      </c>
      <c r="AH33" s="94">
        <f t="shared" si="16"/>
        <v>3.9994000000000002E-2</v>
      </c>
      <c r="AI33" s="94">
        <v>2</v>
      </c>
      <c r="AJ33" s="94">
        <v>3.9994000000000002E-2</v>
      </c>
      <c r="AK33" s="94">
        <v>0</v>
      </c>
      <c r="AL33" s="94">
        <v>0</v>
      </c>
      <c r="AM33" s="91" t="s">
        <v>437</v>
      </c>
      <c r="AN33" s="95"/>
      <c r="AO33" s="93" t="s">
        <v>436</v>
      </c>
      <c r="AP33" s="94">
        <f t="shared" ref="AP33:AQ41" si="17">AR33+AT33+AV33+AX33+AZ33</f>
        <v>1</v>
      </c>
      <c r="AQ33" s="94">
        <f t="shared" si="17"/>
        <v>0.14610000000000001</v>
      </c>
      <c r="AR33" s="94">
        <v>0</v>
      </c>
      <c r="AS33" s="94">
        <v>0</v>
      </c>
      <c r="AT33" s="94">
        <v>0</v>
      </c>
      <c r="AU33" s="94">
        <v>0</v>
      </c>
      <c r="AV33" s="94">
        <v>1</v>
      </c>
      <c r="AW33" s="94">
        <v>0.14610000000000001</v>
      </c>
      <c r="AX33" s="94">
        <v>0</v>
      </c>
      <c r="AY33" s="94">
        <v>0</v>
      </c>
      <c r="AZ33" s="94">
        <v>0</v>
      </c>
      <c r="BA33" s="94">
        <v>0</v>
      </c>
      <c r="BB33" s="90">
        <v>1</v>
      </c>
      <c r="BC33" s="90">
        <v>5.6849999999999998E-2</v>
      </c>
      <c r="BD33" s="90">
        <v>0</v>
      </c>
      <c r="BE33" s="101">
        <v>0</v>
      </c>
      <c r="BF33" s="91" t="s">
        <v>437</v>
      </c>
    </row>
    <row r="34" spans="1:58" s="97" customFormat="1" ht="12" customHeight="1">
      <c r="A34" s="93" t="s">
        <v>438</v>
      </c>
      <c r="B34" s="89">
        <f t="shared" si="5"/>
        <v>48</v>
      </c>
      <c r="C34" s="89">
        <f t="shared" si="5"/>
        <v>5.7722680000000004</v>
      </c>
      <c r="D34" s="89">
        <f t="shared" si="13"/>
        <v>4</v>
      </c>
      <c r="E34" s="89">
        <f t="shared" si="13"/>
        <v>1.615713</v>
      </c>
      <c r="F34" s="90">
        <v>1</v>
      </c>
      <c r="G34" s="90">
        <v>0.16</v>
      </c>
      <c r="H34" s="90">
        <v>0</v>
      </c>
      <c r="I34" s="90">
        <v>0</v>
      </c>
      <c r="J34" s="90">
        <v>3</v>
      </c>
      <c r="K34" s="90">
        <v>1.455713</v>
      </c>
      <c r="L34" s="89">
        <v>1</v>
      </c>
      <c r="M34" s="90">
        <v>2.864779</v>
      </c>
      <c r="N34" s="90">
        <v>0</v>
      </c>
      <c r="O34" s="90">
        <v>0</v>
      </c>
      <c r="P34" s="91" t="s">
        <v>439</v>
      </c>
      <c r="Q34" s="92"/>
      <c r="R34" s="93" t="s">
        <v>438</v>
      </c>
      <c r="S34" s="94">
        <f t="shared" si="14"/>
        <v>3</v>
      </c>
      <c r="T34" s="94">
        <f t="shared" si="14"/>
        <v>9.6780000000000005E-2</v>
      </c>
      <c r="U34" s="94">
        <v>0</v>
      </c>
      <c r="V34" s="94">
        <v>0</v>
      </c>
      <c r="W34" s="94">
        <v>3</v>
      </c>
      <c r="X34" s="94">
        <v>9.6780000000000005E-2</v>
      </c>
      <c r="Y34" s="94">
        <f t="shared" si="15"/>
        <v>8</v>
      </c>
      <c r="Z34" s="94">
        <f t="shared" si="15"/>
        <v>5.7623000000000001E-2</v>
      </c>
      <c r="AA34" s="94">
        <v>8</v>
      </c>
      <c r="AB34" s="94">
        <v>5.7623000000000001E-2</v>
      </c>
      <c r="AC34" s="94">
        <v>0</v>
      </c>
      <c r="AD34" s="94">
        <v>0</v>
      </c>
      <c r="AE34" s="94">
        <v>0</v>
      </c>
      <c r="AF34" s="94">
        <v>0</v>
      </c>
      <c r="AG34" s="94">
        <f t="shared" si="16"/>
        <v>30</v>
      </c>
      <c r="AH34" s="94">
        <f t="shared" si="16"/>
        <v>1.0019480000000001</v>
      </c>
      <c r="AI34" s="94">
        <v>7</v>
      </c>
      <c r="AJ34" s="94">
        <v>0.51219499999999996</v>
      </c>
      <c r="AK34" s="94">
        <v>23</v>
      </c>
      <c r="AL34" s="94">
        <v>0.48975299999999999</v>
      </c>
      <c r="AM34" s="91" t="s">
        <v>439</v>
      </c>
      <c r="AN34" s="95"/>
      <c r="AO34" s="93" t="s">
        <v>438</v>
      </c>
      <c r="AP34" s="94">
        <f t="shared" si="17"/>
        <v>2</v>
      </c>
      <c r="AQ34" s="94">
        <f t="shared" si="17"/>
        <v>0.13542499999999999</v>
      </c>
      <c r="AR34" s="94">
        <v>0</v>
      </c>
      <c r="AS34" s="94">
        <v>0</v>
      </c>
      <c r="AT34" s="94">
        <v>0</v>
      </c>
      <c r="AU34" s="94">
        <v>0</v>
      </c>
      <c r="AV34" s="94">
        <v>1</v>
      </c>
      <c r="AW34" s="94">
        <v>6.1620000000000001E-2</v>
      </c>
      <c r="AX34" s="94">
        <v>0</v>
      </c>
      <c r="AY34" s="94">
        <v>0</v>
      </c>
      <c r="AZ34" s="94">
        <v>1</v>
      </c>
      <c r="BA34" s="94">
        <v>7.3804999999999996E-2</v>
      </c>
      <c r="BB34" s="90">
        <v>0</v>
      </c>
      <c r="BC34" s="90">
        <v>0</v>
      </c>
      <c r="BD34" s="90">
        <v>0</v>
      </c>
      <c r="BE34" s="101">
        <v>0</v>
      </c>
      <c r="BF34" s="91" t="s">
        <v>439</v>
      </c>
    </row>
    <row r="35" spans="1:58" s="97" customFormat="1" ht="12" customHeight="1">
      <c r="A35" s="93" t="s">
        <v>440</v>
      </c>
      <c r="B35" s="89">
        <f t="shared" si="5"/>
        <v>9</v>
      </c>
      <c r="C35" s="89">
        <f t="shared" si="5"/>
        <v>0.86283200000000004</v>
      </c>
      <c r="D35" s="89">
        <f t="shared" si="13"/>
        <v>3</v>
      </c>
      <c r="E35" s="89">
        <f t="shared" si="13"/>
        <v>0.20893999999999999</v>
      </c>
      <c r="F35" s="90">
        <v>0</v>
      </c>
      <c r="G35" s="90">
        <v>0</v>
      </c>
      <c r="H35" s="90">
        <v>3</v>
      </c>
      <c r="I35" s="90">
        <v>0.20893999999999999</v>
      </c>
      <c r="J35" s="90">
        <v>0</v>
      </c>
      <c r="K35" s="90">
        <v>0</v>
      </c>
      <c r="L35" s="89">
        <v>0</v>
      </c>
      <c r="M35" s="90">
        <v>0</v>
      </c>
      <c r="N35" s="90">
        <v>3</v>
      </c>
      <c r="O35" s="90">
        <v>0.57928500000000005</v>
      </c>
      <c r="P35" s="91" t="s">
        <v>441</v>
      </c>
      <c r="Q35" s="92"/>
      <c r="R35" s="93" t="s">
        <v>440</v>
      </c>
      <c r="S35" s="94">
        <f t="shared" si="14"/>
        <v>0</v>
      </c>
      <c r="T35" s="94">
        <f t="shared" si="14"/>
        <v>0</v>
      </c>
      <c r="U35" s="94">
        <v>0</v>
      </c>
      <c r="V35" s="94">
        <v>0</v>
      </c>
      <c r="W35" s="94">
        <v>0</v>
      </c>
      <c r="X35" s="94">
        <v>0</v>
      </c>
      <c r="Y35" s="94">
        <f t="shared" si="15"/>
        <v>0</v>
      </c>
      <c r="Z35" s="94">
        <f t="shared" si="15"/>
        <v>0</v>
      </c>
      <c r="AA35" s="94">
        <v>0</v>
      </c>
      <c r="AB35" s="94">
        <v>0</v>
      </c>
      <c r="AC35" s="94">
        <v>0</v>
      </c>
      <c r="AD35" s="94">
        <v>0</v>
      </c>
      <c r="AE35" s="94">
        <v>0</v>
      </c>
      <c r="AF35" s="94">
        <v>0</v>
      </c>
      <c r="AG35" s="94">
        <f t="shared" si="16"/>
        <v>3</v>
      </c>
      <c r="AH35" s="94">
        <f t="shared" si="16"/>
        <v>7.4607000000000007E-2</v>
      </c>
      <c r="AI35" s="94">
        <v>0</v>
      </c>
      <c r="AJ35" s="94">
        <v>0</v>
      </c>
      <c r="AK35" s="94">
        <v>3</v>
      </c>
      <c r="AL35" s="94">
        <v>7.4607000000000007E-2</v>
      </c>
      <c r="AM35" s="91" t="s">
        <v>441</v>
      </c>
      <c r="AN35" s="95"/>
      <c r="AO35" s="93" t="s">
        <v>440</v>
      </c>
      <c r="AP35" s="94">
        <f t="shared" si="17"/>
        <v>0</v>
      </c>
      <c r="AQ35" s="94">
        <f t="shared" si="17"/>
        <v>0</v>
      </c>
      <c r="AR35" s="94">
        <v>0</v>
      </c>
      <c r="AS35" s="94">
        <v>0</v>
      </c>
      <c r="AT35" s="94">
        <v>0</v>
      </c>
      <c r="AU35" s="94">
        <v>0</v>
      </c>
      <c r="AV35" s="94">
        <v>0</v>
      </c>
      <c r="AW35" s="94">
        <v>0</v>
      </c>
      <c r="AX35" s="94">
        <v>0</v>
      </c>
      <c r="AY35" s="94">
        <v>0</v>
      </c>
      <c r="AZ35" s="94">
        <v>0</v>
      </c>
      <c r="BA35" s="94">
        <v>0</v>
      </c>
      <c r="BB35" s="90">
        <v>0</v>
      </c>
      <c r="BC35" s="90">
        <v>0</v>
      </c>
      <c r="BD35" s="90">
        <v>0</v>
      </c>
      <c r="BE35" s="101">
        <v>0</v>
      </c>
      <c r="BF35" s="91" t="s">
        <v>513</v>
      </c>
    </row>
    <row r="36" spans="1:58" s="97" customFormat="1" ht="12" customHeight="1">
      <c r="A36" s="93" t="s">
        <v>442</v>
      </c>
      <c r="B36" s="89">
        <f t="shared" si="5"/>
        <v>107</v>
      </c>
      <c r="C36" s="89">
        <f t="shared" si="5"/>
        <v>5.5013330000000007</v>
      </c>
      <c r="D36" s="89">
        <f t="shared" si="13"/>
        <v>0</v>
      </c>
      <c r="E36" s="89">
        <f t="shared" si="13"/>
        <v>0</v>
      </c>
      <c r="F36" s="90">
        <v>0</v>
      </c>
      <c r="G36" s="90">
        <v>0</v>
      </c>
      <c r="H36" s="90">
        <v>0</v>
      </c>
      <c r="I36" s="90">
        <v>0</v>
      </c>
      <c r="J36" s="90">
        <v>0</v>
      </c>
      <c r="K36" s="90">
        <v>0</v>
      </c>
      <c r="L36" s="89">
        <v>3</v>
      </c>
      <c r="M36" s="90">
        <v>6.8598000000000006E-2</v>
      </c>
      <c r="N36" s="90">
        <v>2</v>
      </c>
      <c r="O36" s="90">
        <v>4.9932999999999998E-2</v>
      </c>
      <c r="P36" s="91" t="s">
        <v>443</v>
      </c>
      <c r="Q36" s="92"/>
      <c r="R36" s="93" t="s">
        <v>442</v>
      </c>
      <c r="S36" s="94">
        <f t="shared" si="14"/>
        <v>0</v>
      </c>
      <c r="T36" s="94">
        <f t="shared" si="14"/>
        <v>0</v>
      </c>
      <c r="U36" s="94">
        <v>0</v>
      </c>
      <c r="V36" s="94">
        <v>0</v>
      </c>
      <c r="W36" s="94">
        <v>0</v>
      </c>
      <c r="X36" s="94">
        <v>0</v>
      </c>
      <c r="Y36" s="94">
        <f t="shared" si="15"/>
        <v>0</v>
      </c>
      <c r="Z36" s="94">
        <f t="shared" si="15"/>
        <v>0</v>
      </c>
      <c r="AA36" s="94">
        <v>0</v>
      </c>
      <c r="AB36" s="94">
        <v>0</v>
      </c>
      <c r="AC36" s="94">
        <v>0</v>
      </c>
      <c r="AD36" s="94">
        <v>0</v>
      </c>
      <c r="AE36" s="94">
        <v>0</v>
      </c>
      <c r="AF36" s="94">
        <v>0</v>
      </c>
      <c r="AG36" s="94">
        <f t="shared" si="16"/>
        <v>88</v>
      </c>
      <c r="AH36" s="94">
        <f t="shared" si="16"/>
        <v>2.1779500000000001</v>
      </c>
      <c r="AI36" s="94">
        <v>34</v>
      </c>
      <c r="AJ36" s="94">
        <v>1.0813999999999999</v>
      </c>
      <c r="AK36" s="94">
        <v>54</v>
      </c>
      <c r="AL36" s="94">
        <v>1.0965499999999999</v>
      </c>
      <c r="AM36" s="91" t="s">
        <v>443</v>
      </c>
      <c r="AN36" s="95"/>
      <c r="AO36" s="93" t="s">
        <v>442</v>
      </c>
      <c r="AP36" s="94">
        <f t="shared" si="17"/>
        <v>14</v>
      </c>
      <c r="AQ36" s="94">
        <f t="shared" si="17"/>
        <v>3.2048520000000003</v>
      </c>
      <c r="AR36" s="94">
        <v>9</v>
      </c>
      <c r="AS36" s="94">
        <v>0.709426</v>
      </c>
      <c r="AT36" s="94">
        <v>0</v>
      </c>
      <c r="AU36" s="94">
        <v>0</v>
      </c>
      <c r="AV36" s="94">
        <v>5</v>
      </c>
      <c r="AW36" s="94">
        <v>2.4954260000000001</v>
      </c>
      <c r="AX36" s="94">
        <v>0</v>
      </c>
      <c r="AY36" s="94">
        <v>0</v>
      </c>
      <c r="AZ36" s="94">
        <v>0</v>
      </c>
      <c r="BA36" s="94">
        <v>0</v>
      </c>
      <c r="BB36" s="90">
        <v>0</v>
      </c>
      <c r="BC36" s="90">
        <v>0</v>
      </c>
      <c r="BD36" s="90">
        <v>0</v>
      </c>
      <c r="BE36" s="101">
        <v>0</v>
      </c>
      <c r="BF36" s="91" t="s">
        <v>443</v>
      </c>
    </row>
    <row r="37" spans="1:58" s="97" customFormat="1" ht="12" customHeight="1">
      <c r="A37" s="93" t="s">
        <v>444</v>
      </c>
      <c r="B37" s="89">
        <f t="shared" si="5"/>
        <v>44</v>
      </c>
      <c r="C37" s="89">
        <f t="shared" si="5"/>
        <v>60.998596999999997</v>
      </c>
      <c r="D37" s="89">
        <f t="shared" si="13"/>
        <v>0</v>
      </c>
      <c r="E37" s="89">
        <f t="shared" si="13"/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89">
        <v>0</v>
      </c>
      <c r="M37" s="90">
        <v>0</v>
      </c>
      <c r="N37" s="90">
        <v>0</v>
      </c>
      <c r="O37" s="90">
        <v>0</v>
      </c>
      <c r="P37" s="91" t="s">
        <v>445</v>
      </c>
      <c r="Q37" s="92"/>
      <c r="R37" s="93" t="s">
        <v>444</v>
      </c>
      <c r="S37" s="94">
        <f t="shared" si="14"/>
        <v>0</v>
      </c>
      <c r="T37" s="94">
        <f t="shared" si="14"/>
        <v>0</v>
      </c>
      <c r="U37" s="94">
        <v>0</v>
      </c>
      <c r="V37" s="94">
        <v>0</v>
      </c>
      <c r="W37" s="94">
        <v>0</v>
      </c>
      <c r="X37" s="94">
        <v>0</v>
      </c>
      <c r="Y37" s="94">
        <f t="shared" si="15"/>
        <v>0</v>
      </c>
      <c r="Z37" s="94">
        <f t="shared" si="15"/>
        <v>0</v>
      </c>
      <c r="AA37" s="94">
        <v>0</v>
      </c>
      <c r="AB37" s="94">
        <v>0</v>
      </c>
      <c r="AC37" s="94">
        <v>0</v>
      </c>
      <c r="AD37" s="94">
        <v>0</v>
      </c>
      <c r="AE37" s="94">
        <v>0</v>
      </c>
      <c r="AF37" s="94">
        <v>0</v>
      </c>
      <c r="AG37" s="94">
        <f t="shared" si="16"/>
        <v>24</v>
      </c>
      <c r="AH37" s="94">
        <f t="shared" si="16"/>
        <v>2.0528529999999998</v>
      </c>
      <c r="AI37" s="94">
        <v>24</v>
      </c>
      <c r="AJ37" s="94">
        <v>2.0528529999999998</v>
      </c>
      <c r="AK37" s="94">
        <v>0</v>
      </c>
      <c r="AL37" s="94">
        <v>0</v>
      </c>
      <c r="AM37" s="91" t="s">
        <v>445</v>
      </c>
      <c r="AN37" s="95"/>
      <c r="AO37" s="93" t="s">
        <v>444</v>
      </c>
      <c r="AP37" s="94">
        <f t="shared" si="17"/>
        <v>20</v>
      </c>
      <c r="AQ37" s="94">
        <f t="shared" si="17"/>
        <v>58.945743999999998</v>
      </c>
      <c r="AR37" s="94">
        <v>8</v>
      </c>
      <c r="AS37" s="94">
        <v>0.73043899999999995</v>
      </c>
      <c r="AT37" s="94">
        <v>3</v>
      </c>
      <c r="AU37" s="94">
        <v>0.46095700000000001</v>
      </c>
      <c r="AV37" s="94">
        <v>5</v>
      </c>
      <c r="AW37" s="94">
        <v>2.3035239999999999</v>
      </c>
      <c r="AX37" s="94">
        <v>1</v>
      </c>
      <c r="AY37" s="94">
        <v>55.347051</v>
      </c>
      <c r="AZ37" s="94">
        <v>3</v>
      </c>
      <c r="BA37" s="94">
        <v>0.103773</v>
      </c>
      <c r="BB37" s="90">
        <v>0</v>
      </c>
      <c r="BC37" s="90">
        <v>0</v>
      </c>
      <c r="BD37" s="90">
        <v>0</v>
      </c>
      <c r="BE37" s="101">
        <v>0</v>
      </c>
      <c r="BF37" s="91" t="s">
        <v>445</v>
      </c>
    </row>
    <row r="38" spans="1:58" s="97" customFormat="1" ht="12" customHeight="1">
      <c r="A38" s="93" t="s">
        <v>514</v>
      </c>
      <c r="B38" s="89">
        <f t="shared" si="5"/>
        <v>75</v>
      </c>
      <c r="C38" s="89">
        <f t="shared" si="5"/>
        <v>9.6960990000000002</v>
      </c>
      <c r="D38" s="89">
        <f t="shared" si="13"/>
        <v>1</v>
      </c>
      <c r="E38" s="89">
        <f t="shared" si="13"/>
        <v>3.6046770000000001</v>
      </c>
      <c r="F38" s="90">
        <v>1</v>
      </c>
      <c r="G38" s="90">
        <v>3.6046770000000001</v>
      </c>
      <c r="H38" s="90">
        <v>0</v>
      </c>
      <c r="I38" s="90">
        <v>0</v>
      </c>
      <c r="J38" s="90">
        <v>0</v>
      </c>
      <c r="K38" s="90">
        <v>0</v>
      </c>
      <c r="L38" s="89">
        <v>0</v>
      </c>
      <c r="M38" s="90">
        <v>0</v>
      </c>
      <c r="N38" s="90">
        <v>0</v>
      </c>
      <c r="O38" s="90">
        <v>0</v>
      </c>
      <c r="P38" s="91" t="s">
        <v>515</v>
      </c>
      <c r="Q38" s="92"/>
      <c r="R38" s="93" t="s">
        <v>514</v>
      </c>
      <c r="S38" s="94">
        <f t="shared" si="14"/>
        <v>0</v>
      </c>
      <c r="T38" s="94">
        <f t="shared" si="14"/>
        <v>0</v>
      </c>
      <c r="U38" s="94">
        <v>0</v>
      </c>
      <c r="V38" s="94">
        <v>0</v>
      </c>
      <c r="W38" s="94">
        <v>0</v>
      </c>
      <c r="X38" s="94">
        <v>0</v>
      </c>
      <c r="Y38" s="94">
        <f t="shared" si="15"/>
        <v>16</v>
      </c>
      <c r="Z38" s="94">
        <f t="shared" si="15"/>
        <v>0.69678600000000002</v>
      </c>
      <c r="AA38" s="94">
        <v>16</v>
      </c>
      <c r="AB38" s="94">
        <v>0.69678600000000002</v>
      </c>
      <c r="AC38" s="94">
        <v>0</v>
      </c>
      <c r="AD38" s="94">
        <v>0</v>
      </c>
      <c r="AE38" s="94">
        <v>0</v>
      </c>
      <c r="AF38" s="94">
        <v>0</v>
      </c>
      <c r="AG38" s="94">
        <f t="shared" si="16"/>
        <v>51</v>
      </c>
      <c r="AH38" s="94">
        <f t="shared" si="16"/>
        <v>3.1476929999999999</v>
      </c>
      <c r="AI38" s="94">
        <v>46</v>
      </c>
      <c r="AJ38" s="94">
        <v>3.027711</v>
      </c>
      <c r="AK38" s="94">
        <v>5</v>
      </c>
      <c r="AL38" s="94">
        <v>0.11998200000000001</v>
      </c>
      <c r="AM38" s="91" t="s">
        <v>515</v>
      </c>
      <c r="AN38" s="95"/>
      <c r="AO38" s="93" t="s">
        <v>514</v>
      </c>
      <c r="AP38" s="94">
        <f t="shared" si="17"/>
        <v>7</v>
      </c>
      <c r="AQ38" s="94">
        <f t="shared" si="17"/>
        <v>2.2469429999999999</v>
      </c>
      <c r="AR38" s="94">
        <v>2</v>
      </c>
      <c r="AS38" s="94">
        <v>6.9065000000000001E-2</v>
      </c>
      <c r="AT38" s="94">
        <v>2</v>
      </c>
      <c r="AU38" s="94">
        <v>0.15387799999999999</v>
      </c>
      <c r="AV38" s="94">
        <v>3</v>
      </c>
      <c r="AW38" s="94">
        <v>2.024</v>
      </c>
      <c r="AX38" s="94">
        <v>0</v>
      </c>
      <c r="AY38" s="94">
        <v>0</v>
      </c>
      <c r="AZ38" s="94">
        <v>0</v>
      </c>
      <c r="BA38" s="94">
        <v>0</v>
      </c>
      <c r="BB38" s="90">
        <v>0</v>
      </c>
      <c r="BC38" s="90">
        <v>0</v>
      </c>
      <c r="BD38" s="90">
        <v>0</v>
      </c>
      <c r="BE38" s="101">
        <v>0</v>
      </c>
      <c r="BF38" s="91" t="s">
        <v>515</v>
      </c>
    </row>
    <row r="39" spans="1:58" s="97" customFormat="1" ht="12" customHeight="1">
      <c r="A39" s="93" t="s">
        <v>516</v>
      </c>
      <c r="B39" s="89">
        <f t="shared" si="5"/>
        <v>56</v>
      </c>
      <c r="C39" s="89">
        <f t="shared" si="5"/>
        <v>21.748256000000001</v>
      </c>
      <c r="D39" s="89">
        <f t="shared" si="13"/>
        <v>3</v>
      </c>
      <c r="E39" s="89">
        <f t="shared" si="13"/>
        <v>1.046837</v>
      </c>
      <c r="F39" s="90">
        <v>2</v>
      </c>
      <c r="G39" s="90">
        <v>1.009037</v>
      </c>
      <c r="H39" s="90">
        <v>1</v>
      </c>
      <c r="I39" s="90">
        <v>3.78E-2</v>
      </c>
      <c r="J39" s="90">
        <v>0</v>
      </c>
      <c r="K39" s="90">
        <v>0</v>
      </c>
      <c r="L39" s="89">
        <v>0</v>
      </c>
      <c r="M39" s="90">
        <v>0</v>
      </c>
      <c r="N39" s="90">
        <v>1</v>
      </c>
      <c r="O39" s="90">
        <v>5.8069999999999997E-3</v>
      </c>
      <c r="P39" s="91" t="s">
        <v>517</v>
      </c>
      <c r="Q39" s="92"/>
      <c r="R39" s="93" t="s">
        <v>516</v>
      </c>
      <c r="S39" s="94">
        <f t="shared" si="14"/>
        <v>0</v>
      </c>
      <c r="T39" s="94">
        <f t="shared" si="14"/>
        <v>0</v>
      </c>
      <c r="U39" s="94">
        <v>0</v>
      </c>
      <c r="V39" s="94">
        <v>0</v>
      </c>
      <c r="W39" s="94">
        <v>0</v>
      </c>
      <c r="X39" s="94">
        <v>0</v>
      </c>
      <c r="Y39" s="94">
        <f t="shared" si="15"/>
        <v>0</v>
      </c>
      <c r="Z39" s="94">
        <f t="shared" si="15"/>
        <v>0</v>
      </c>
      <c r="AA39" s="94">
        <v>0</v>
      </c>
      <c r="AB39" s="94">
        <v>0</v>
      </c>
      <c r="AC39" s="94">
        <v>0</v>
      </c>
      <c r="AD39" s="94">
        <v>0</v>
      </c>
      <c r="AE39" s="94">
        <v>0</v>
      </c>
      <c r="AF39" s="94">
        <v>0</v>
      </c>
      <c r="AG39" s="94">
        <f t="shared" si="16"/>
        <v>25</v>
      </c>
      <c r="AH39" s="94">
        <f t="shared" si="16"/>
        <v>2.253317</v>
      </c>
      <c r="AI39" s="94">
        <v>25</v>
      </c>
      <c r="AJ39" s="94">
        <v>2.253317</v>
      </c>
      <c r="AK39" s="94">
        <v>0</v>
      </c>
      <c r="AL39" s="94">
        <v>0</v>
      </c>
      <c r="AM39" s="91" t="s">
        <v>517</v>
      </c>
      <c r="AN39" s="95"/>
      <c r="AO39" s="93" t="s">
        <v>516</v>
      </c>
      <c r="AP39" s="94">
        <f t="shared" si="17"/>
        <v>27</v>
      </c>
      <c r="AQ39" s="94">
        <f t="shared" si="17"/>
        <v>18.442295000000001</v>
      </c>
      <c r="AR39" s="94">
        <v>12</v>
      </c>
      <c r="AS39" s="94">
        <v>2.6287389999999999</v>
      </c>
      <c r="AT39" s="94">
        <v>0</v>
      </c>
      <c r="AU39" s="94">
        <v>0</v>
      </c>
      <c r="AV39" s="94">
        <v>15</v>
      </c>
      <c r="AW39" s="94">
        <v>15.813556</v>
      </c>
      <c r="AX39" s="94">
        <v>0</v>
      </c>
      <c r="AY39" s="94">
        <v>0</v>
      </c>
      <c r="AZ39" s="94">
        <v>0</v>
      </c>
      <c r="BA39" s="94">
        <v>0</v>
      </c>
      <c r="BB39" s="90">
        <v>0</v>
      </c>
      <c r="BC39" s="90">
        <v>0</v>
      </c>
      <c r="BD39" s="90">
        <v>0</v>
      </c>
      <c r="BE39" s="101">
        <v>0</v>
      </c>
      <c r="BF39" s="91" t="s">
        <v>517</v>
      </c>
    </row>
    <row r="40" spans="1:58" s="97" customFormat="1" ht="12" customHeight="1">
      <c r="A40" s="93" t="s">
        <v>446</v>
      </c>
      <c r="B40" s="89">
        <f t="shared" si="5"/>
        <v>4</v>
      </c>
      <c r="C40" s="89">
        <f t="shared" si="5"/>
        <v>1.327701</v>
      </c>
      <c r="D40" s="89">
        <f t="shared" si="13"/>
        <v>0</v>
      </c>
      <c r="E40" s="89">
        <f t="shared" si="13"/>
        <v>0</v>
      </c>
      <c r="F40" s="90">
        <v>0</v>
      </c>
      <c r="G40" s="90">
        <v>0</v>
      </c>
      <c r="H40" s="90">
        <v>0</v>
      </c>
      <c r="I40" s="90">
        <v>0</v>
      </c>
      <c r="J40" s="90">
        <v>0</v>
      </c>
      <c r="K40" s="90">
        <v>0</v>
      </c>
      <c r="L40" s="89">
        <v>0</v>
      </c>
      <c r="M40" s="90">
        <v>0</v>
      </c>
      <c r="N40" s="90">
        <v>0</v>
      </c>
      <c r="O40" s="90">
        <v>0</v>
      </c>
      <c r="P40" s="91" t="s">
        <v>447</v>
      </c>
      <c r="Q40" s="92"/>
      <c r="R40" s="93" t="s">
        <v>446</v>
      </c>
      <c r="S40" s="94">
        <f t="shared" si="14"/>
        <v>0</v>
      </c>
      <c r="T40" s="94">
        <f t="shared" si="14"/>
        <v>0</v>
      </c>
      <c r="U40" s="94">
        <v>0</v>
      </c>
      <c r="V40" s="94">
        <v>0</v>
      </c>
      <c r="W40" s="94">
        <v>0</v>
      </c>
      <c r="X40" s="94">
        <v>0</v>
      </c>
      <c r="Y40" s="94">
        <f t="shared" si="15"/>
        <v>1</v>
      </c>
      <c r="Z40" s="94">
        <f t="shared" si="15"/>
        <v>0.67869999999999997</v>
      </c>
      <c r="AA40" s="94">
        <v>1</v>
      </c>
      <c r="AB40" s="94">
        <v>0.67869999999999997</v>
      </c>
      <c r="AC40" s="94">
        <v>0</v>
      </c>
      <c r="AD40" s="94">
        <v>0</v>
      </c>
      <c r="AE40" s="94">
        <v>0</v>
      </c>
      <c r="AF40" s="94">
        <v>0</v>
      </c>
      <c r="AG40" s="94">
        <f t="shared" si="16"/>
        <v>2</v>
      </c>
      <c r="AH40" s="94">
        <f t="shared" si="16"/>
        <v>0.56100700000000003</v>
      </c>
      <c r="AI40" s="94">
        <v>2</v>
      </c>
      <c r="AJ40" s="94">
        <v>0.56100700000000003</v>
      </c>
      <c r="AK40" s="94">
        <v>0</v>
      </c>
      <c r="AL40" s="94">
        <v>0</v>
      </c>
      <c r="AM40" s="91" t="s">
        <v>447</v>
      </c>
      <c r="AN40" s="95"/>
      <c r="AO40" s="93" t="s">
        <v>446</v>
      </c>
      <c r="AP40" s="94">
        <f t="shared" si="17"/>
        <v>1</v>
      </c>
      <c r="AQ40" s="94">
        <f t="shared" si="17"/>
        <v>8.7994000000000003E-2</v>
      </c>
      <c r="AR40" s="94">
        <v>0</v>
      </c>
      <c r="AS40" s="94">
        <v>0</v>
      </c>
      <c r="AT40" s="94">
        <v>0</v>
      </c>
      <c r="AU40" s="94">
        <v>0</v>
      </c>
      <c r="AV40" s="94">
        <v>0</v>
      </c>
      <c r="AW40" s="94">
        <v>0</v>
      </c>
      <c r="AX40" s="94">
        <v>1</v>
      </c>
      <c r="AY40" s="94">
        <v>8.7994000000000003E-2</v>
      </c>
      <c r="AZ40" s="94">
        <v>0</v>
      </c>
      <c r="BA40" s="94">
        <v>0</v>
      </c>
      <c r="BB40" s="90">
        <v>0</v>
      </c>
      <c r="BC40" s="90">
        <v>0</v>
      </c>
      <c r="BD40" s="90">
        <v>0</v>
      </c>
      <c r="BE40" s="101">
        <v>0</v>
      </c>
      <c r="BF40" s="91" t="s">
        <v>447</v>
      </c>
    </row>
    <row r="41" spans="1:58" s="97" customFormat="1" ht="12" customHeight="1">
      <c r="A41" s="102" t="s">
        <v>448</v>
      </c>
      <c r="B41" s="103">
        <f t="shared" si="5"/>
        <v>26</v>
      </c>
      <c r="C41" s="104">
        <f t="shared" si="5"/>
        <v>6.3838019999999993</v>
      </c>
      <c r="D41" s="104">
        <f t="shared" si="13"/>
        <v>0</v>
      </c>
      <c r="E41" s="104">
        <f t="shared" si="13"/>
        <v>0</v>
      </c>
      <c r="F41" s="105">
        <v>0</v>
      </c>
      <c r="G41" s="105">
        <v>0</v>
      </c>
      <c r="H41" s="105">
        <v>0</v>
      </c>
      <c r="I41" s="105">
        <v>0</v>
      </c>
      <c r="J41" s="105">
        <v>0</v>
      </c>
      <c r="K41" s="105">
        <v>0</v>
      </c>
      <c r="L41" s="104">
        <v>0</v>
      </c>
      <c r="M41" s="105">
        <v>0</v>
      </c>
      <c r="N41" s="105">
        <v>0</v>
      </c>
      <c r="O41" s="105">
        <v>0</v>
      </c>
      <c r="P41" s="106" t="s">
        <v>449</v>
      </c>
      <c r="Q41" s="92"/>
      <c r="R41" s="102" t="s">
        <v>448</v>
      </c>
      <c r="S41" s="107">
        <f t="shared" si="14"/>
        <v>0</v>
      </c>
      <c r="T41" s="108">
        <f t="shared" si="14"/>
        <v>0</v>
      </c>
      <c r="U41" s="108">
        <v>0</v>
      </c>
      <c r="V41" s="108">
        <v>0</v>
      </c>
      <c r="W41" s="108">
        <v>0</v>
      </c>
      <c r="X41" s="108">
        <v>0</v>
      </c>
      <c r="Y41" s="108">
        <f t="shared" si="15"/>
        <v>0</v>
      </c>
      <c r="Z41" s="108">
        <f t="shared" si="15"/>
        <v>0</v>
      </c>
      <c r="AA41" s="108">
        <v>0</v>
      </c>
      <c r="AB41" s="108">
        <v>0</v>
      </c>
      <c r="AC41" s="108">
        <v>0</v>
      </c>
      <c r="AD41" s="108">
        <v>0</v>
      </c>
      <c r="AE41" s="108">
        <v>0</v>
      </c>
      <c r="AF41" s="108">
        <v>0</v>
      </c>
      <c r="AG41" s="108">
        <f t="shared" si="16"/>
        <v>10</v>
      </c>
      <c r="AH41" s="108">
        <f t="shared" si="16"/>
        <v>0.42962400000000001</v>
      </c>
      <c r="AI41" s="108">
        <v>10</v>
      </c>
      <c r="AJ41" s="108">
        <v>0.42962400000000001</v>
      </c>
      <c r="AK41" s="108">
        <v>0</v>
      </c>
      <c r="AL41" s="108">
        <v>0</v>
      </c>
      <c r="AM41" s="106" t="s">
        <v>449</v>
      </c>
      <c r="AN41" s="95"/>
      <c r="AO41" s="102" t="s">
        <v>448</v>
      </c>
      <c r="AP41" s="107">
        <f t="shared" si="17"/>
        <v>16</v>
      </c>
      <c r="AQ41" s="108">
        <f t="shared" si="17"/>
        <v>5.9541779999999997</v>
      </c>
      <c r="AR41" s="108">
        <v>2</v>
      </c>
      <c r="AS41" s="108">
        <v>0.514822</v>
      </c>
      <c r="AT41" s="108">
        <v>0</v>
      </c>
      <c r="AU41" s="108">
        <v>0</v>
      </c>
      <c r="AV41" s="108">
        <v>7</v>
      </c>
      <c r="AW41" s="108">
        <v>3.8281770000000002</v>
      </c>
      <c r="AX41" s="108">
        <v>0</v>
      </c>
      <c r="AY41" s="108">
        <v>0</v>
      </c>
      <c r="AZ41" s="108">
        <v>7</v>
      </c>
      <c r="BA41" s="108">
        <v>1.6111789999999999</v>
      </c>
      <c r="BB41" s="105">
        <v>0</v>
      </c>
      <c r="BC41" s="105">
        <v>0</v>
      </c>
      <c r="BD41" s="105">
        <v>0</v>
      </c>
      <c r="BE41" s="109">
        <v>0</v>
      </c>
      <c r="BF41" s="106" t="s">
        <v>449</v>
      </c>
    </row>
    <row r="42" spans="1:58" s="20" customFormat="1" ht="14.1" customHeight="1">
      <c r="A42" s="110" t="s">
        <v>518</v>
      </c>
      <c r="B42" s="22"/>
      <c r="C42" s="22"/>
      <c r="D42" s="22"/>
      <c r="E42" s="22"/>
      <c r="H42" s="22"/>
      <c r="I42" s="22"/>
      <c r="J42" s="22"/>
      <c r="K42" s="22"/>
      <c r="L42" s="22"/>
      <c r="M42" s="22"/>
      <c r="N42" s="22"/>
      <c r="O42" s="22"/>
      <c r="P42" s="22" t="s">
        <v>519</v>
      </c>
      <c r="Q42" s="22"/>
      <c r="R42" s="1052" t="s">
        <v>518</v>
      </c>
      <c r="S42" s="1053"/>
      <c r="T42" s="1053"/>
      <c r="U42" s="1053"/>
      <c r="V42" s="1053"/>
      <c r="W42" s="1053"/>
      <c r="X42" s="1053"/>
      <c r="Y42" s="1053"/>
      <c r="Z42" s="1053"/>
      <c r="AA42" s="1053"/>
      <c r="AB42" s="1053"/>
      <c r="AC42" s="1053"/>
      <c r="AD42" s="1053"/>
      <c r="AE42" s="1053"/>
      <c r="AG42" s="22"/>
      <c r="AH42" s="22"/>
      <c r="AI42" s="23"/>
      <c r="AJ42" s="110"/>
      <c r="AM42" s="22" t="s">
        <v>519</v>
      </c>
      <c r="AO42" s="111" t="s">
        <v>518</v>
      </c>
      <c r="AP42" s="112"/>
      <c r="AQ42" s="112"/>
      <c r="AR42" s="112"/>
      <c r="AS42" s="112"/>
      <c r="AT42" s="112"/>
      <c r="AU42" s="112"/>
      <c r="AV42" s="112"/>
      <c r="BF42" s="22" t="s">
        <v>519</v>
      </c>
    </row>
    <row r="43" spans="1:58" s="114" customFormat="1" ht="12" customHeight="1">
      <c r="A43" s="110" t="s">
        <v>520</v>
      </c>
      <c r="B43" s="113"/>
      <c r="C43" s="113"/>
      <c r="D43" s="113"/>
      <c r="E43" s="113"/>
      <c r="L43" s="115"/>
      <c r="M43" s="115"/>
      <c r="R43" s="1054" t="s">
        <v>520</v>
      </c>
      <c r="S43" s="1055"/>
      <c r="T43" s="1055"/>
      <c r="U43" s="1055"/>
      <c r="V43" s="1055"/>
      <c r="W43" s="1055"/>
      <c r="X43" s="1055"/>
      <c r="Y43" s="1055"/>
      <c r="Z43" s="1055"/>
      <c r="AA43" s="1055"/>
      <c r="AB43" s="1055"/>
      <c r="AG43" s="113"/>
      <c r="AH43" s="113"/>
      <c r="AI43" s="116"/>
      <c r="AJ43" s="110" t="s">
        <v>520</v>
      </c>
      <c r="AO43" s="20" t="s">
        <v>521</v>
      </c>
      <c r="AP43" s="113"/>
      <c r="AQ43" s="113"/>
      <c r="AR43" s="116"/>
      <c r="AS43" s="110"/>
    </row>
    <row r="45" spans="1:58">
      <c r="B45" s="118"/>
      <c r="C45" s="118"/>
    </row>
  </sheetData>
  <mergeCells count="4">
    <mergeCell ref="S4:X4"/>
    <mergeCell ref="BD5:BE5"/>
    <mergeCell ref="R42:AE42"/>
    <mergeCell ref="R43:AB43"/>
  </mergeCells>
  <phoneticPr fontId="6" type="noConversion"/>
  <printOptions gridLines="1" gridLinesSet="0"/>
  <pageMargins left="0.78740157480314965" right="0.78740157480314965" top="0.78740157480314965" bottom="0.78740157480314965" header="0" footer="0"/>
  <pageSetup paperSize="9" scale="50" pageOrder="overThenDown" orientation="portrait" blackAndWhite="1" r:id="rId1"/>
  <headerFooter alignWithMargins="0"/>
  <colBreaks count="2" manualBreakCount="2">
    <brk id="17" max="47" man="1"/>
    <brk id="40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view="pageBreakPreview" zoomScaleNormal="100" zoomScaleSheetLayoutView="100" workbookViewId="0">
      <selection activeCell="G11" sqref="G11"/>
    </sheetView>
  </sheetViews>
  <sheetFormatPr defaultRowHeight="17.25"/>
  <cols>
    <col min="1" max="1" width="12" style="4" customWidth="1"/>
    <col min="2" max="16" width="10.5" style="4" customWidth="1"/>
    <col min="17" max="17" width="20.875" style="4" customWidth="1"/>
    <col min="18" max="19" width="9.625" style="4" bestFit="1" customWidth="1"/>
    <col min="20" max="16384" width="9" style="4"/>
  </cols>
  <sheetData>
    <row r="1" spans="1:19" ht="9.9499999999999993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5" customFormat="1" ht="27" customHeight="1">
      <c r="A2" s="894" t="s">
        <v>593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894"/>
      <c r="N2" s="133"/>
      <c r="O2" s="133"/>
      <c r="P2" s="133"/>
      <c r="Q2" s="133"/>
    </row>
    <row r="3" spans="1:19" s="7" customFormat="1" ht="27" customHeight="1" thickBot="1">
      <c r="A3" s="6" t="s">
        <v>386</v>
      </c>
      <c r="Q3" s="8" t="s">
        <v>387</v>
      </c>
    </row>
    <row r="4" spans="1:19" s="9" customFormat="1" ht="30" customHeight="1">
      <c r="A4" s="904" t="s">
        <v>608</v>
      </c>
      <c r="B4" s="907" t="s">
        <v>594</v>
      </c>
      <c r="C4" s="907" t="s">
        <v>769</v>
      </c>
      <c r="D4" s="907" t="s">
        <v>745</v>
      </c>
      <c r="E4" s="907" t="s">
        <v>716</v>
      </c>
      <c r="F4" s="907" t="s">
        <v>711</v>
      </c>
      <c r="G4" s="907" t="s">
        <v>671</v>
      </c>
      <c r="H4" s="910" t="s">
        <v>595</v>
      </c>
      <c r="I4" s="910" t="s">
        <v>596</v>
      </c>
      <c r="J4" s="910" t="s">
        <v>597</v>
      </c>
      <c r="K4" s="913" t="s">
        <v>770</v>
      </c>
      <c r="L4" s="913" t="s">
        <v>610</v>
      </c>
      <c r="M4" s="913" t="s">
        <v>611</v>
      </c>
      <c r="N4" s="913" t="s">
        <v>672</v>
      </c>
      <c r="O4" s="913" t="s">
        <v>673</v>
      </c>
      <c r="P4" s="913" t="s">
        <v>674</v>
      </c>
      <c r="Q4" s="157"/>
    </row>
    <row r="5" spans="1:19" s="9" customFormat="1" ht="30" customHeight="1">
      <c r="A5" s="905"/>
      <c r="B5" s="908"/>
      <c r="C5" s="914"/>
      <c r="D5" s="914"/>
      <c r="E5" s="914"/>
      <c r="F5" s="914"/>
      <c r="G5" s="914"/>
      <c r="H5" s="911"/>
      <c r="I5" s="911"/>
      <c r="J5" s="911"/>
      <c r="K5" s="911"/>
      <c r="L5" s="911"/>
      <c r="M5" s="911"/>
      <c r="N5" s="911"/>
      <c r="O5" s="911"/>
      <c r="P5" s="911"/>
      <c r="Q5" s="50" t="s">
        <v>609</v>
      </c>
    </row>
    <row r="6" spans="1:19" s="9" customFormat="1" ht="30" customHeight="1">
      <c r="A6" s="906"/>
      <c r="B6" s="909"/>
      <c r="C6" s="915"/>
      <c r="D6" s="915"/>
      <c r="E6" s="915"/>
      <c r="F6" s="915"/>
      <c r="G6" s="915"/>
      <c r="H6" s="912"/>
      <c r="I6" s="912"/>
      <c r="J6" s="912"/>
      <c r="K6" s="912"/>
      <c r="L6" s="912"/>
      <c r="M6" s="912"/>
      <c r="N6" s="912"/>
      <c r="O6" s="912"/>
      <c r="P6" s="912"/>
      <c r="Q6" s="158"/>
    </row>
    <row r="7" spans="1:19" s="11" customFormat="1" ht="30" customHeight="1">
      <c r="A7" s="167">
        <v>2023</v>
      </c>
      <c r="B7" s="168">
        <v>108898</v>
      </c>
      <c r="C7" s="169">
        <v>12294</v>
      </c>
      <c r="D7" s="169">
        <v>8633</v>
      </c>
      <c r="E7" s="169">
        <v>2752</v>
      </c>
      <c r="F7" s="169">
        <v>5928</v>
      </c>
      <c r="G7" s="169">
        <v>2185</v>
      </c>
      <c r="H7" s="169">
        <v>5710</v>
      </c>
      <c r="I7" s="169">
        <v>5102</v>
      </c>
      <c r="J7" s="169">
        <v>2554</v>
      </c>
      <c r="K7" s="169">
        <v>12272</v>
      </c>
      <c r="L7" s="169">
        <v>14560</v>
      </c>
      <c r="M7" s="169">
        <v>18051</v>
      </c>
      <c r="N7" s="169">
        <v>13961</v>
      </c>
      <c r="O7" s="169">
        <v>2956</v>
      </c>
      <c r="P7" s="169">
        <v>1940</v>
      </c>
      <c r="Q7" s="170">
        <v>2023</v>
      </c>
      <c r="R7" s="10"/>
      <c r="S7" s="10"/>
    </row>
    <row r="8" spans="1:19" s="11" customFormat="1" ht="30" customHeight="1">
      <c r="A8" s="159" t="s">
        <v>598</v>
      </c>
      <c r="B8" s="160">
        <v>10989</v>
      </c>
      <c r="C8" s="480">
        <v>164</v>
      </c>
      <c r="D8" s="480">
        <v>304</v>
      </c>
      <c r="E8" s="480">
        <v>177</v>
      </c>
      <c r="F8" s="480">
        <v>207</v>
      </c>
      <c r="G8" s="480">
        <v>211</v>
      </c>
      <c r="H8" s="161">
        <v>206</v>
      </c>
      <c r="I8" s="161">
        <v>210</v>
      </c>
      <c r="J8" s="161">
        <v>180</v>
      </c>
      <c r="K8" s="161">
        <v>1057</v>
      </c>
      <c r="L8" s="161">
        <v>1008</v>
      </c>
      <c r="M8" s="161">
        <v>1247</v>
      </c>
      <c r="N8" s="161">
        <v>2932</v>
      </c>
      <c r="O8" s="161">
        <v>1238</v>
      </c>
      <c r="P8" s="161">
        <v>1848</v>
      </c>
      <c r="Q8" s="162" t="s">
        <v>599</v>
      </c>
    </row>
    <row r="9" spans="1:19" s="11" customFormat="1" ht="30" customHeight="1">
      <c r="A9" s="159" t="s">
        <v>600</v>
      </c>
      <c r="B9" s="160">
        <v>86750</v>
      </c>
      <c r="C9" s="480">
        <v>11669</v>
      </c>
      <c r="D9" s="480">
        <v>7685</v>
      </c>
      <c r="E9" s="480">
        <v>2218</v>
      </c>
      <c r="F9" s="480">
        <v>5275</v>
      </c>
      <c r="G9" s="480">
        <v>1566</v>
      </c>
      <c r="H9" s="161">
        <v>4699</v>
      </c>
      <c r="I9" s="161">
        <v>4428</v>
      </c>
      <c r="J9" s="161">
        <v>1862</v>
      </c>
      <c r="K9" s="161">
        <v>9666</v>
      </c>
      <c r="L9" s="161">
        <v>13310</v>
      </c>
      <c r="M9" s="161">
        <v>15282</v>
      </c>
      <c r="N9" s="161">
        <v>8206</v>
      </c>
      <c r="O9" s="161">
        <v>884</v>
      </c>
      <c r="P9" s="161" t="s">
        <v>828</v>
      </c>
      <c r="Q9" s="162" t="s">
        <v>43</v>
      </c>
      <c r="R9" s="877"/>
    </row>
    <row r="10" spans="1:19" s="11" customFormat="1" ht="30" customHeight="1">
      <c r="A10" s="159" t="s">
        <v>601</v>
      </c>
      <c r="B10" s="160">
        <v>2020</v>
      </c>
      <c r="C10" s="480">
        <v>194</v>
      </c>
      <c r="D10" s="480">
        <v>281</v>
      </c>
      <c r="E10" s="480">
        <v>132</v>
      </c>
      <c r="F10" s="480">
        <v>91</v>
      </c>
      <c r="G10" s="480">
        <v>116</v>
      </c>
      <c r="H10" s="161">
        <v>101</v>
      </c>
      <c r="I10" s="161">
        <v>19</v>
      </c>
      <c r="J10" s="161">
        <v>72</v>
      </c>
      <c r="K10" s="161">
        <v>58</v>
      </c>
      <c r="L10" s="161" t="s">
        <v>828</v>
      </c>
      <c r="M10" s="161">
        <v>176</v>
      </c>
      <c r="N10" s="161">
        <v>254</v>
      </c>
      <c r="O10" s="161">
        <v>526</v>
      </c>
      <c r="P10" s="161" t="s">
        <v>828</v>
      </c>
      <c r="Q10" s="162" t="s">
        <v>602</v>
      </c>
    </row>
    <row r="11" spans="1:19" s="11" customFormat="1" ht="30" customHeight="1">
      <c r="A11" s="159" t="s">
        <v>603</v>
      </c>
      <c r="B11" s="160">
        <v>8224</v>
      </c>
      <c r="C11" s="480">
        <v>261</v>
      </c>
      <c r="D11" s="480">
        <v>357</v>
      </c>
      <c r="E11" s="480">
        <v>208</v>
      </c>
      <c r="F11" s="480">
        <v>346</v>
      </c>
      <c r="G11" s="480">
        <v>274</v>
      </c>
      <c r="H11" s="161">
        <v>665</v>
      </c>
      <c r="I11" s="161">
        <v>409</v>
      </c>
      <c r="J11" s="161">
        <v>428</v>
      </c>
      <c r="K11" s="161">
        <v>1453</v>
      </c>
      <c r="L11" s="161">
        <v>188</v>
      </c>
      <c r="M11" s="161">
        <v>1218</v>
      </c>
      <c r="N11" s="161">
        <v>2210</v>
      </c>
      <c r="O11" s="161">
        <v>207</v>
      </c>
      <c r="P11" s="161" t="s">
        <v>828</v>
      </c>
      <c r="Q11" s="162" t="s">
        <v>604</v>
      </c>
    </row>
    <row r="12" spans="1:19" s="11" customFormat="1" ht="30" customHeight="1">
      <c r="A12" s="163" t="s">
        <v>605</v>
      </c>
      <c r="B12" s="164">
        <v>960</v>
      </c>
      <c r="C12" s="481">
        <v>6</v>
      </c>
      <c r="D12" s="481">
        <v>6</v>
      </c>
      <c r="E12" s="481">
        <v>17</v>
      </c>
      <c r="F12" s="481">
        <v>9</v>
      </c>
      <c r="G12" s="481">
        <v>18</v>
      </c>
      <c r="H12" s="165">
        <v>39</v>
      </c>
      <c r="I12" s="165">
        <v>36</v>
      </c>
      <c r="J12" s="165">
        <v>12</v>
      </c>
      <c r="K12" s="165">
        <v>83</v>
      </c>
      <c r="L12" s="165">
        <v>54</v>
      </c>
      <c r="M12" s="165">
        <v>128</v>
      </c>
      <c r="N12" s="165">
        <v>359</v>
      </c>
      <c r="O12" s="165">
        <v>101</v>
      </c>
      <c r="P12" s="165">
        <v>92</v>
      </c>
      <c r="Q12" s="166" t="s">
        <v>606</v>
      </c>
    </row>
    <row r="13" spans="1:19" s="11" customFormat="1" ht="15.75" customHeight="1">
      <c r="A13" s="816" t="s">
        <v>746</v>
      </c>
      <c r="B13" s="480"/>
      <c r="C13" s="480"/>
      <c r="D13" s="480"/>
      <c r="E13" s="480"/>
      <c r="F13" s="480"/>
      <c r="G13" s="480"/>
      <c r="H13" s="161"/>
      <c r="I13" s="161"/>
      <c r="J13" s="161"/>
      <c r="K13" s="161"/>
      <c r="L13" s="161"/>
      <c r="M13" s="161"/>
      <c r="N13" s="161"/>
      <c r="O13" s="161"/>
      <c r="P13" s="161"/>
      <c r="Q13" s="814"/>
    </row>
    <row r="14" spans="1:19" s="7" customFormat="1" ht="15.75" customHeight="1">
      <c r="A14" s="7" t="s">
        <v>675</v>
      </c>
      <c r="E14" s="815"/>
      <c r="Q14" s="8" t="s">
        <v>607</v>
      </c>
    </row>
    <row r="15" spans="1:19" s="7" customFormat="1" ht="12" customHeight="1"/>
    <row r="17" spans="1:1">
      <c r="A17" s="12"/>
    </row>
  </sheetData>
  <mergeCells count="17">
    <mergeCell ref="P4:P6"/>
    <mergeCell ref="F4:F6"/>
    <mergeCell ref="E4:E6"/>
    <mergeCell ref="C4:C6"/>
    <mergeCell ref="D4:D6"/>
    <mergeCell ref="N4:N6"/>
    <mergeCell ref="O4:O6"/>
    <mergeCell ref="A2:M2"/>
    <mergeCell ref="A4:A6"/>
    <mergeCell ref="B4:B6"/>
    <mergeCell ref="H4:H6"/>
    <mergeCell ref="I4:I6"/>
    <mergeCell ref="J4:J6"/>
    <mergeCell ref="K4:K6"/>
    <mergeCell ref="L4:L6"/>
    <mergeCell ref="M4:M6"/>
    <mergeCell ref="G4:G6"/>
  </mergeCells>
  <phoneticPr fontId="6" type="noConversion"/>
  <printOptions gridLines="1" gridLinesSet="0"/>
  <pageMargins left="0.78740157480314965" right="0.78740157480314965" top="0.78740157480314965" bottom="0.78740157480314965" header="0" footer="0"/>
  <pageSetup paperSize="9" scale="48" pageOrder="overThenDown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view="pageBreakPreview" workbookViewId="0">
      <pane ySplit="5" topLeftCell="A6" activePane="bottomLeft" state="frozen"/>
      <selection pane="bottomLeft" activeCell="D31" sqref="D31"/>
    </sheetView>
  </sheetViews>
  <sheetFormatPr defaultRowHeight="15" customHeight="1"/>
  <cols>
    <col min="1" max="1" width="19.125" style="151" customWidth="1"/>
    <col min="2" max="2" width="18.625" style="151" customWidth="1"/>
    <col min="3" max="3" width="20" style="151" customWidth="1"/>
    <col min="4" max="4" width="19.75" style="151" customWidth="1"/>
    <col min="5" max="5" width="14.75" style="151" customWidth="1"/>
    <col min="6" max="6" width="28.25" style="151" customWidth="1"/>
    <col min="7" max="7" width="16.875" style="151" customWidth="1"/>
    <col min="8" max="8" width="17.25" style="151" customWidth="1"/>
    <col min="9" max="16384" width="9" style="151"/>
  </cols>
  <sheetData>
    <row r="1" spans="1:8" s="155" customFormat="1" ht="20.100000000000001" customHeight="1">
      <c r="A1" s="916" t="s">
        <v>586</v>
      </c>
      <c r="B1" s="916"/>
      <c r="C1" s="916"/>
      <c r="D1" s="916"/>
      <c r="E1" s="916" t="s">
        <v>314</v>
      </c>
      <c r="F1" s="916"/>
      <c r="G1" s="916"/>
      <c r="H1" s="916"/>
    </row>
    <row r="2" spans="1:8" s="153" customFormat="1" ht="20.100000000000001" customHeight="1" thickBot="1">
      <c r="A2" s="153" t="s">
        <v>133</v>
      </c>
      <c r="H2" s="156" t="s">
        <v>174</v>
      </c>
    </row>
    <row r="3" spans="1:8" ht="21.95" customHeight="1" thickTop="1">
      <c r="A3" s="171" t="s">
        <v>175</v>
      </c>
      <c r="B3" s="172" t="s">
        <v>149</v>
      </c>
      <c r="C3" s="137" t="s">
        <v>150</v>
      </c>
      <c r="D3" s="172" t="s">
        <v>151</v>
      </c>
      <c r="E3" s="171" t="s">
        <v>152</v>
      </c>
      <c r="F3" s="173" t="s">
        <v>153</v>
      </c>
      <c r="G3" s="172" t="s">
        <v>154</v>
      </c>
      <c r="H3" s="172" t="s">
        <v>315</v>
      </c>
    </row>
    <row r="4" spans="1:8" ht="21.95" customHeight="1">
      <c r="A4" s="174" t="s">
        <v>316</v>
      </c>
      <c r="C4" s="175"/>
      <c r="D4" s="176"/>
      <c r="E4" s="177"/>
      <c r="G4" s="176"/>
      <c r="H4" s="139"/>
    </row>
    <row r="5" spans="1:8" s="184" customFormat="1" ht="21.95" customHeight="1">
      <c r="A5" s="178" t="s">
        <v>350</v>
      </c>
      <c r="B5" s="179" t="s">
        <v>141</v>
      </c>
      <c r="C5" s="180" t="s">
        <v>146</v>
      </c>
      <c r="D5" s="179" t="s">
        <v>142</v>
      </c>
      <c r="E5" s="181" t="s">
        <v>143</v>
      </c>
      <c r="F5" s="182" t="s">
        <v>144</v>
      </c>
      <c r="G5" s="179" t="s">
        <v>145</v>
      </c>
      <c r="H5" s="183" t="s">
        <v>317</v>
      </c>
    </row>
    <row r="6" spans="1:8" s="186" customFormat="1" ht="39.200000000000003" customHeight="1">
      <c r="A6" s="187">
        <v>2010</v>
      </c>
      <c r="B6" s="185">
        <f>SUM(C6:G6)</f>
        <v>57593</v>
      </c>
      <c r="C6" s="185">
        <v>11405</v>
      </c>
      <c r="D6" s="185">
        <v>40642</v>
      </c>
      <c r="E6" s="185">
        <v>1163</v>
      </c>
      <c r="F6" s="185">
        <v>3498</v>
      </c>
      <c r="G6" s="185">
        <v>885</v>
      </c>
      <c r="H6" s="139">
        <v>2010</v>
      </c>
    </row>
    <row r="7" spans="1:8" s="186" customFormat="1" ht="39.200000000000003" customHeight="1">
      <c r="A7" s="187">
        <v>2015</v>
      </c>
      <c r="B7" s="185">
        <v>64710</v>
      </c>
      <c r="C7" s="185">
        <v>10623</v>
      </c>
      <c r="D7" s="185">
        <v>46933</v>
      </c>
      <c r="E7" s="185">
        <v>1015</v>
      </c>
      <c r="F7" s="185">
        <v>5227</v>
      </c>
      <c r="G7" s="185">
        <v>912</v>
      </c>
      <c r="H7" s="139">
        <v>2015</v>
      </c>
    </row>
    <row r="8" spans="1:8" s="186" customFormat="1" ht="39.200000000000003" customHeight="1">
      <c r="A8" s="187">
        <v>2020</v>
      </c>
      <c r="B8" s="185">
        <v>85563</v>
      </c>
      <c r="C8" s="185">
        <v>10882</v>
      </c>
      <c r="D8" s="185">
        <v>64932</v>
      </c>
      <c r="E8" s="185">
        <v>1413</v>
      </c>
      <c r="F8" s="185">
        <v>7359</v>
      </c>
      <c r="G8" s="185">
        <v>977</v>
      </c>
      <c r="H8" s="139">
        <v>2020</v>
      </c>
    </row>
    <row r="9" spans="1:8" s="188" customFormat="1" ht="39.200000000000003" customHeight="1">
      <c r="A9" s="187">
        <v>2021</v>
      </c>
      <c r="B9" s="185">
        <v>88507</v>
      </c>
      <c r="C9" s="185">
        <v>10799</v>
      </c>
      <c r="D9" s="185">
        <v>67148</v>
      </c>
      <c r="E9" s="185">
        <v>1545</v>
      </c>
      <c r="F9" s="185">
        <v>7593</v>
      </c>
      <c r="G9" s="185">
        <v>972</v>
      </c>
      <c r="H9" s="139">
        <v>2021</v>
      </c>
    </row>
    <row r="10" spans="1:8" s="188" customFormat="1" ht="39.200000000000003" customHeight="1">
      <c r="A10" s="187">
        <v>2022</v>
      </c>
      <c r="B10" s="185">
        <v>94956</v>
      </c>
      <c r="C10" s="185">
        <v>10891</v>
      </c>
      <c r="D10" s="185">
        <v>73315</v>
      </c>
      <c r="E10" s="185">
        <v>1826</v>
      </c>
      <c r="F10" s="185">
        <v>7962</v>
      </c>
      <c r="G10" s="185">
        <v>962</v>
      </c>
      <c r="H10" s="139">
        <v>2022</v>
      </c>
    </row>
    <row r="11" spans="1:8" s="188" customFormat="1" ht="39.200000000000003" customHeight="1">
      <c r="A11" s="759">
        <v>2023</v>
      </c>
      <c r="B11" s="817">
        <v>108898</v>
      </c>
      <c r="C11" s="817">
        <v>10989</v>
      </c>
      <c r="D11" s="817">
        <v>86705</v>
      </c>
      <c r="E11" s="817">
        <v>2020</v>
      </c>
      <c r="F11" s="817">
        <v>8224</v>
      </c>
      <c r="G11" s="817">
        <v>960</v>
      </c>
      <c r="H11" s="761">
        <v>2023</v>
      </c>
    </row>
    <row r="12" spans="1:8" s="186" customFormat="1" ht="39.200000000000003" customHeight="1">
      <c r="A12" s="189" t="s">
        <v>612</v>
      </c>
      <c r="B12" s="185">
        <v>667</v>
      </c>
      <c r="C12" s="185">
        <v>52</v>
      </c>
      <c r="D12" s="185">
        <v>334</v>
      </c>
      <c r="E12" s="185">
        <v>6</v>
      </c>
      <c r="F12" s="185">
        <v>247</v>
      </c>
      <c r="G12" s="185">
        <v>28</v>
      </c>
      <c r="H12" s="192" t="s">
        <v>612</v>
      </c>
    </row>
    <row r="13" spans="1:8" s="186" customFormat="1" ht="39.200000000000003" customHeight="1">
      <c r="A13" s="189" t="s">
        <v>324</v>
      </c>
      <c r="B13" s="185">
        <v>10277</v>
      </c>
      <c r="C13" s="185">
        <v>520</v>
      </c>
      <c r="D13" s="185">
        <v>8240</v>
      </c>
      <c r="E13" s="185">
        <v>101</v>
      </c>
      <c r="F13" s="185">
        <v>1331</v>
      </c>
      <c r="G13" s="185">
        <v>85</v>
      </c>
      <c r="H13" s="192" t="s">
        <v>324</v>
      </c>
    </row>
    <row r="14" spans="1:8" s="186" customFormat="1" ht="39.200000000000003" customHeight="1">
      <c r="A14" s="189" t="s">
        <v>325</v>
      </c>
      <c r="B14" s="185">
        <v>32526</v>
      </c>
      <c r="C14" s="185">
        <v>850</v>
      </c>
      <c r="D14" s="185">
        <v>26709</v>
      </c>
      <c r="E14" s="185">
        <v>895</v>
      </c>
      <c r="F14" s="185">
        <v>3965</v>
      </c>
      <c r="G14" s="185">
        <v>107</v>
      </c>
      <c r="H14" s="192" t="s">
        <v>325</v>
      </c>
    </row>
    <row r="15" spans="1:8" s="186" customFormat="1" ht="39.200000000000003" customHeight="1">
      <c r="A15" s="189" t="s">
        <v>326</v>
      </c>
      <c r="B15" s="185">
        <v>51500</v>
      </c>
      <c r="C15" s="185">
        <v>2153</v>
      </c>
      <c r="D15" s="185">
        <v>45553</v>
      </c>
      <c r="E15" s="185">
        <v>937</v>
      </c>
      <c r="F15" s="185">
        <v>2658</v>
      </c>
      <c r="G15" s="185">
        <v>199</v>
      </c>
      <c r="H15" s="192" t="s">
        <v>326</v>
      </c>
    </row>
    <row r="16" spans="1:8" s="186" customFormat="1" ht="39.200000000000003" customHeight="1">
      <c r="A16" s="189" t="s">
        <v>327</v>
      </c>
      <c r="B16" s="185">
        <v>3924</v>
      </c>
      <c r="C16" s="185">
        <v>2555</v>
      </c>
      <c r="D16" s="185">
        <v>1157</v>
      </c>
      <c r="E16" s="185">
        <v>40</v>
      </c>
      <c r="F16" s="185">
        <v>5</v>
      </c>
      <c r="G16" s="185">
        <v>167</v>
      </c>
      <c r="H16" s="192" t="s">
        <v>327</v>
      </c>
    </row>
    <row r="17" spans="1:9" s="186" customFormat="1" ht="39.200000000000003" customHeight="1">
      <c r="A17" s="189" t="s">
        <v>328</v>
      </c>
      <c r="B17" s="185">
        <v>5931</v>
      </c>
      <c r="C17" s="185">
        <v>1575</v>
      </c>
      <c r="D17" s="185">
        <v>4202</v>
      </c>
      <c r="E17" s="185">
        <v>6</v>
      </c>
      <c r="F17" s="185">
        <v>13</v>
      </c>
      <c r="G17" s="185">
        <v>135</v>
      </c>
      <c r="H17" s="192" t="s">
        <v>328</v>
      </c>
    </row>
    <row r="18" spans="1:9" ht="39.200000000000003" customHeight="1">
      <c r="A18" s="189" t="s">
        <v>329</v>
      </c>
      <c r="B18" s="190">
        <v>1741</v>
      </c>
      <c r="C18" s="193">
        <v>1130</v>
      </c>
      <c r="D18" s="193">
        <v>492</v>
      </c>
      <c r="E18" s="193">
        <v>19</v>
      </c>
      <c r="F18" s="191">
        <v>5</v>
      </c>
      <c r="G18" s="190">
        <v>95</v>
      </c>
      <c r="H18" s="192" t="s">
        <v>329</v>
      </c>
      <c r="I18" s="186"/>
    </row>
    <row r="19" spans="1:9" ht="39.200000000000003" customHeight="1">
      <c r="A19" s="189" t="s">
        <v>330</v>
      </c>
      <c r="B19" s="190">
        <v>1279</v>
      </c>
      <c r="C19" s="193">
        <v>1151</v>
      </c>
      <c r="D19" s="191">
        <v>18</v>
      </c>
      <c r="E19" s="193">
        <v>16</v>
      </c>
      <c r="F19" s="191" t="s">
        <v>828</v>
      </c>
      <c r="G19" s="190">
        <v>94</v>
      </c>
      <c r="H19" s="192" t="s">
        <v>330</v>
      </c>
      <c r="I19" s="186"/>
    </row>
    <row r="20" spans="1:9" ht="39.200000000000003" customHeight="1">
      <c r="A20" s="194" t="s">
        <v>331</v>
      </c>
      <c r="B20" s="195">
        <v>1053</v>
      </c>
      <c r="C20" s="196">
        <v>1003</v>
      </c>
      <c r="D20" s="197" t="s">
        <v>828</v>
      </c>
      <c r="E20" s="197" t="s">
        <v>828</v>
      </c>
      <c r="F20" s="197" t="s">
        <v>828</v>
      </c>
      <c r="G20" s="195">
        <v>90</v>
      </c>
      <c r="H20" s="198" t="s">
        <v>331</v>
      </c>
      <c r="I20" s="186"/>
    </row>
    <row r="21" spans="1:9" ht="15" customHeight="1">
      <c r="A21" s="151" t="s">
        <v>676</v>
      </c>
      <c r="H21" s="152" t="s">
        <v>383</v>
      </c>
    </row>
    <row r="22" spans="1:9" ht="15" customHeight="1">
      <c r="A22" s="151" t="s">
        <v>377</v>
      </c>
      <c r="H22" s="152"/>
    </row>
    <row r="23" spans="1:9" ht="26.25" customHeight="1"/>
    <row r="24" spans="1:9" ht="26.25" customHeight="1"/>
    <row r="25" spans="1:9" ht="26.25" customHeight="1"/>
    <row r="26" spans="1:9" ht="26.25" customHeight="1"/>
    <row r="27" spans="1:9" ht="26.25" customHeight="1"/>
    <row r="28" spans="1:9" ht="26.25" customHeight="1"/>
    <row r="29" spans="1:9" ht="26.25" customHeight="1"/>
    <row r="30" spans="1:9" ht="26.25" customHeight="1"/>
  </sheetData>
  <mergeCells count="2">
    <mergeCell ref="A1:D1"/>
    <mergeCell ref="E1:H1"/>
  </mergeCells>
  <phoneticPr fontId="6" type="noConversion"/>
  <printOptions horizontalCentered="1"/>
  <pageMargins left="1.2204724409448819" right="1.2204724409448819" top="1.0236220472440944" bottom="2.3622047244094491" header="0" footer="0"/>
  <pageSetup paperSize="9" scale="79" orientation="portrait" r:id="rId1"/>
  <headerFooter alignWithMargins="0"/>
  <rowBreaks count="1" manualBreakCount="1">
    <brk id="20" max="7" man="1"/>
  </rowBreaks>
  <colBreaks count="1" manualBreakCount="1">
    <brk id="4" max="1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9"/>
  <sheetViews>
    <sheetView view="pageBreakPreview" zoomScale="85" zoomScaleSheetLayoutView="85" workbookViewId="0">
      <selection activeCell="C16" sqref="C16"/>
    </sheetView>
  </sheetViews>
  <sheetFormatPr defaultRowHeight="17.25"/>
  <cols>
    <col min="1" max="1" width="9" style="500"/>
    <col min="2" max="2" width="8.375" style="500" customWidth="1"/>
    <col min="3" max="3" width="9.75" style="500" customWidth="1"/>
    <col min="4" max="4" width="8.125" style="500" customWidth="1"/>
    <col min="5" max="5" width="8.5" style="500" customWidth="1"/>
    <col min="6" max="6" width="8" style="500" customWidth="1"/>
    <col min="7" max="7" width="9.375" style="500" customWidth="1"/>
    <col min="8" max="8" width="8" style="500" customWidth="1"/>
    <col min="9" max="9" width="8.125" style="500" customWidth="1"/>
    <col min="10" max="10" width="11" style="500" customWidth="1"/>
    <col min="11" max="11" width="10.75" style="500" customWidth="1"/>
    <col min="12" max="12" width="10.125" style="500" customWidth="1"/>
    <col min="13" max="13" width="11.125" style="500" customWidth="1"/>
    <col min="14" max="14" width="9.625" style="500" customWidth="1"/>
    <col min="15" max="15" width="12.875" style="500" customWidth="1"/>
    <col min="16" max="16" width="11.875" style="501" customWidth="1"/>
    <col min="17" max="17" width="8.375" style="500" customWidth="1"/>
    <col min="18" max="18" width="9.25" style="500" customWidth="1"/>
    <col min="19" max="19" width="8.625" style="500" customWidth="1"/>
    <col min="20" max="20" width="8.25" style="501" customWidth="1"/>
    <col min="21" max="21" width="8.75" style="501" customWidth="1"/>
    <col min="22" max="22" width="7.875" style="501" customWidth="1"/>
    <col min="23" max="23" width="9.375" style="501" customWidth="1"/>
    <col min="24" max="24" width="7.625" style="500" customWidth="1"/>
    <col min="25" max="25" width="8.875" style="500" customWidth="1"/>
    <col min="26" max="28" width="10.375" style="500" customWidth="1"/>
    <col min="29" max="29" width="11" style="500" customWidth="1"/>
    <col min="30" max="31" width="10.375" style="500" customWidth="1"/>
    <col min="32" max="32" width="13.875" style="501" customWidth="1"/>
    <col min="33" max="33" width="8.25" style="500" customWidth="1"/>
    <col min="34" max="34" width="8.875" style="500" customWidth="1"/>
    <col min="35" max="35" width="9" style="500"/>
    <col min="36" max="36" width="8.625" style="501" customWidth="1"/>
    <col min="37" max="37" width="8.25" style="501" customWidth="1"/>
    <col min="38" max="38" width="8.5" style="501" customWidth="1"/>
    <col min="39" max="39" width="9.25" style="501" customWidth="1"/>
    <col min="40" max="40" width="8" style="500" customWidth="1"/>
    <col min="41" max="41" width="8.375" style="500" customWidth="1"/>
    <col min="42" max="42" width="10.375" style="500" customWidth="1"/>
    <col min="43" max="43" width="11.25" style="500" customWidth="1"/>
    <col min="44" max="44" width="10.375" style="500" customWidth="1"/>
    <col min="45" max="45" width="11.25" style="500" customWidth="1"/>
    <col min="46" max="46" width="10.375" style="500" customWidth="1"/>
    <col min="47" max="47" width="11.25" style="500" customWidth="1"/>
    <col min="48" max="48" width="12.125" style="501" customWidth="1"/>
    <col min="49" max="49" width="8.5" style="500" customWidth="1"/>
    <col min="50" max="50" width="8.625" style="500" customWidth="1"/>
    <col min="51" max="51" width="8.375" style="500" customWidth="1"/>
    <col min="52" max="52" width="8.75" style="501" customWidth="1"/>
    <col min="53" max="53" width="8.375" style="501" customWidth="1"/>
    <col min="54" max="54" width="8.25" style="501" customWidth="1"/>
    <col min="55" max="55" width="8.75" style="501" customWidth="1"/>
    <col min="56" max="56" width="8.25" style="500" customWidth="1"/>
    <col min="57" max="57" width="8.875" style="500" customWidth="1"/>
    <col min="58" max="58" width="10" style="500" customWidth="1"/>
    <col min="59" max="59" width="10.625" style="500" customWidth="1"/>
    <col min="60" max="60" width="10" style="500" customWidth="1"/>
    <col min="61" max="61" width="10.5" style="500" customWidth="1"/>
    <col min="62" max="62" width="10" style="500" customWidth="1"/>
    <col min="63" max="63" width="10.625" style="500" customWidth="1"/>
    <col min="64" max="64" width="15.25" style="501" customWidth="1"/>
    <col min="65" max="16384" width="9" style="500"/>
  </cols>
  <sheetData>
    <row r="1" spans="1:64" s="485" customFormat="1" ht="24.75" customHeight="1">
      <c r="A1" s="926" t="s">
        <v>677</v>
      </c>
      <c r="B1" s="926"/>
      <c r="C1" s="926"/>
      <c r="D1" s="926"/>
      <c r="E1" s="926"/>
      <c r="F1" s="926"/>
      <c r="G1" s="926"/>
      <c r="H1" s="926"/>
      <c r="I1" s="926"/>
      <c r="J1" s="926" t="s">
        <v>678</v>
      </c>
      <c r="K1" s="926"/>
      <c r="L1" s="926"/>
      <c r="M1" s="926"/>
      <c r="N1" s="926"/>
      <c r="O1" s="926"/>
      <c r="P1" s="926"/>
      <c r="Q1" s="926" t="s">
        <v>755</v>
      </c>
      <c r="R1" s="926"/>
      <c r="S1" s="926"/>
      <c r="T1" s="926"/>
      <c r="U1" s="926"/>
      <c r="V1" s="926"/>
      <c r="W1" s="926"/>
      <c r="X1" s="926"/>
      <c r="Y1" s="926"/>
      <c r="Z1" s="926" t="s">
        <v>338</v>
      </c>
      <c r="AA1" s="926"/>
      <c r="AB1" s="926"/>
      <c r="AC1" s="926"/>
      <c r="AD1" s="926"/>
      <c r="AE1" s="926"/>
      <c r="AF1" s="926"/>
      <c r="AG1" s="926" t="s">
        <v>756</v>
      </c>
      <c r="AH1" s="926"/>
      <c r="AI1" s="926"/>
      <c r="AJ1" s="926"/>
      <c r="AK1" s="926"/>
      <c r="AL1" s="926"/>
      <c r="AM1" s="926"/>
      <c r="AN1" s="926"/>
      <c r="AO1" s="926"/>
      <c r="AP1" s="926" t="s">
        <v>338</v>
      </c>
      <c r="AQ1" s="926"/>
      <c r="AR1" s="926"/>
      <c r="AS1" s="926"/>
      <c r="AT1" s="926"/>
      <c r="AU1" s="926"/>
      <c r="AV1" s="926"/>
      <c r="AW1" s="926" t="s">
        <v>757</v>
      </c>
      <c r="AX1" s="926"/>
      <c r="AY1" s="926"/>
      <c r="AZ1" s="926"/>
      <c r="BA1" s="926"/>
      <c r="BB1" s="926"/>
      <c r="BC1" s="926"/>
      <c r="BD1" s="926"/>
      <c r="BE1" s="926"/>
      <c r="BF1" s="926" t="s">
        <v>338</v>
      </c>
      <c r="BG1" s="926"/>
      <c r="BH1" s="926"/>
      <c r="BI1" s="926"/>
      <c r="BJ1" s="926"/>
      <c r="BK1" s="926"/>
      <c r="BL1" s="926"/>
    </row>
    <row r="2" spans="1:64" s="489" customFormat="1" ht="27" customHeight="1" thickBot="1">
      <c r="A2" s="486" t="s">
        <v>147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513" t="s">
        <v>337</v>
      </c>
      <c r="Q2" s="486" t="s">
        <v>147</v>
      </c>
      <c r="R2" s="486"/>
      <c r="S2" s="486"/>
      <c r="T2" s="487"/>
      <c r="U2" s="487"/>
      <c r="V2" s="487"/>
      <c r="W2" s="487"/>
      <c r="X2" s="486"/>
      <c r="Y2" s="486"/>
      <c r="Z2" s="486"/>
      <c r="AA2" s="486"/>
      <c r="AB2" s="486"/>
      <c r="AC2" s="486"/>
      <c r="AD2" s="486"/>
      <c r="AE2" s="486"/>
      <c r="AF2" s="513" t="s">
        <v>337</v>
      </c>
      <c r="AG2" s="486" t="s">
        <v>147</v>
      </c>
      <c r="AH2" s="486"/>
      <c r="AI2" s="486"/>
      <c r="AJ2" s="487"/>
      <c r="AK2" s="487"/>
      <c r="AL2" s="487"/>
      <c r="AM2" s="487"/>
      <c r="AN2" s="486"/>
      <c r="AO2" s="486"/>
      <c r="AP2" s="486"/>
      <c r="AQ2" s="486"/>
      <c r="AR2" s="486"/>
      <c r="AS2" s="486"/>
      <c r="AT2" s="486"/>
      <c r="AU2" s="486"/>
      <c r="AV2" s="513" t="s">
        <v>337</v>
      </c>
      <c r="AW2" s="486" t="s">
        <v>147</v>
      </c>
      <c r="AX2" s="486"/>
      <c r="AY2" s="486"/>
      <c r="AZ2" s="487"/>
      <c r="BA2" s="487"/>
      <c r="BB2" s="487"/>
      <c r="BC2" s="487"/>
      <c r="BD2" s="486"/>
      <c r="BE2" s="486"/>
      <c r="BF2" s="486"/>
      <c r="BG2" s="486"/>
      <c r="BH2" s="486"/>
      <c r="BI2" s="486"/>
      <c r="BJ2" s="486"/>
      <c r="BK2" s="486"/>
      <c r="BL2" s="513" t="s">
        <v>337</v>
      </c>
    </row>
    <row r="3" spans="1:64" s="199" customFormat="1" ht="30.75" customHeight="1" thickTop="1">
      <c r="A3" s="920" t="s">
        <v>175</v>
      </c>
      <c r="B3" s="514" t="s">
        <v>679</v>
      </c>
      <c r="C3" s="514"/>
      <c r="D3" s="514"/>
      <c r="E3" s="514"/>
      <c r="F3" s="514"/>
      <c r="G3" s="514"/>
      <c r="H3" s="514"/>
      <c r="I3" s="514"/>
      <c r="J3" s="514" t="s">
        <v>680</v>
      </c>
      <c r="K3" s="514"/>
      <c r="L3" s="514"/>
      <c r="M3" s="514"/>
      <c r="N3" s="514"/>
      <c r="O3" s="514"/>
      <c r="P3" s="917" t="s">
        <v>30</v>
      </c>
      <c r="Q3" s="920" t="s">
        <v>175</v>
      </c>
      <c r="R3" s="514" t="s">
        <v>681</v>
      </c>
      <c r="S3" s="514"/>
      <c r="T3" s="514"/>
      <c r="U3" s="514"/>
      <c r="V3" s="514"/>
      <c r="W3" s="514"/>
      <c r="X3" s="515"/>
      <c r="Y3" s="515"/>
      <c r="Z3" s="515" t="s">
        <v>682</v>
      </c>
      <c r="AA3" s="515"/>
      <c r="AB3" s="515"/>
      <c r="AC3" s="515"/>
      <c r="AD3" s="516"/>
      <c r="AE3" s="515"/>
      <c r="AF3" s="917" t="s">
        <v>30</v>
      </c>
      <c r="AG3" s="920" t="s">
        <v>175</v>
      </c>
      <c r="AH3" s="517" t="s">
        <v>683</v>
      </c>
      <c r="AI3" s="514"/>
      <c r="AJ3" s="514"/>
      <c r="AK3" s="514"/>
      <c r="AL3" s="514"/>
      <c r="AM3" s="514"/>
      <c r="AN3" s="515"/>
      <c r="AO3" s="515"/>
      <c r="AP3" s="515" t="s">
        <v>684</v>
      </c>
      <c r="AQ3" s="515"/>
      <c r="AR3" s="515"/>
      <c r="AS3" s="515"/>
      <c r="AT3" s="516"/>
      <c r="AU3" s="515"/>
      <c r="AV3" s="917" t="s">
        <v>30</v>
      </c>
      <c r="AW3" s="920" t="s">
        <v>175</v>
      </c>
      <c r="AX3" s="514" t="s">
        <v>685</v>
      </c>
      <c r="AY3" s="514"/>
      <c r="AZ3" s="514"/>
      <c r="BA3" s="514"/>
      <c r="BB3" s="514"/>
      <c r="BC3" s="514"/>
      <c r="BD3" s="515"/>
      <c r="BE3" s="515"/>
      <c r="BF3" s="515" t="s">
        <v>686</v>
      </c>
      <c r="BG3" s="515"/>
      <c r="BH3" s="515"/>
      <c r="BI3" s="515"/>
      <c r="BJ3" s="516"/>
      <c r="BK3" s="515"/>
      <c r="BL3" s="917" t="s">
        <v>30</v>
      </c>
    </row>
    <row r="4" spans="1:64" s="199" customFormat="1" ht="27" customHeight="1">
      <c r="A4" s="921"/>
      <c r="B4" s="518" t="s">
        <v>687</v>
      </c>
      <c r="C4" s="519"/>
      <c r="D4" s="520" t="s">
        <v>688</v>
      </c>
      <c r="E4" s="521"/>
      <c r="F4" s="518" t="s">
        <v>689</v>
      </c>
      <c r="G4" s="519"/>
      <c r="H4" s="923" t="s">
        <v>690</v>
      </c>
      <c r="I4" s="924"/>
      <c r="J4" s="522" t="s">
        <v>691</v>
      </c>
      <c r="K4" s="521"/>
      <c r="L4" s="518" t="s">
        <v>692</v>
      </c>
      <c r="M4" s="519"/>
      <c r="N4" s="518" t="s">
        <v>693</v>
      </c>
      <c r="O4" s="523"/>
      <c r="P4" s="918"/>
      <c r="Q4" s="921"/>
      <c r="R4" s="523" t="s">
        <v>367</v>
      </c>
      <c r="S4" s="519"/>
      <c r="T4" s="520" t="s">
        <v>694</v>
      </c>
      <c r="U4" s="521"/>
      <c r="V4" s="518" t="s">
        <v>689</v>
      </c>
      <c r="W4" s="519"/>
      <c r="X4" s="923" t="s">
        <v>690</v>
      </c>
      <c r="Y4" s="924"/>
      <c r="Z4" s="522" t="s">
        <v>691</v>
      </c>
      <c r="AA4" s="521"/>
      <c r="AB4" s="518" t="s">
        <v>692</v>
      </c>
      <c r="AC4" s="519"/>
      <c r="AD4" s="523" t="s">
        <v>693</v>
      </c>
      <c r="AE4" s="519"/>
      <c r="AF4" s="918"/>
      <c r="AG4" s="921"/>
      <c r="AH4" s="518" t="s">
        <v>367</v>
      </c>
      <c r="AI4" s="519"/>
      <c r="AJ4" s="520" t="s">
        <v>694</v>
      </c>
      <c r="AK4" s="521"/>
      <c r="AL4" s="518" t="s">
        <v>689</v>
      </c>
      <c r="AM4" s="519"/>
      <c r="AN4" s="923" t="s">
        <v>690</v>
      </c>
      <c r="AO4" s="924"/>
      <c r="AP4" s="522" t="s">
        <v>691</v>
      </c>
      <c r="AQ4" s="521"/>
      <c r="AR4" s="518" t="s">
        <v>692</v>
      </c>
      <c r="AS4" s="519"/>
      <c r="AT4" s="523" t="s">
        <v>693</v>
      </c>
      <c r="AU4" s="523"/>
      <c r="AV4" s="918"/>
      <c r="AW4" s="921"/>
      <c r="AX4" s="523" t="s">
        <v>367</v>
      </c>
      <c r="AY4" s="519"/>
      <c r="AZ4" s="520" t="s">
        <v>694</v>
      </c>
      <c r="BA4" s="521"/>
      <c r="BB4" s="518" t="s">
        <v>689</v>
      </c>
      <c r="BC4" s="519"/>
      <c r="BD4" s="923" t="s">
        <v>690</v>
      </c>
      <c r="BE4" s="924"/>
      <c r="BF4" s="522" t="s">
        <v>691</v>
      </c>
      <c r="BG4" s="521"/>
      <c r="BH4" s="518" t="s">
        <v>692</v>
      </c>
      <c r="BI4" s="519"/>
      <c r="BJ4" s="523" t="s">
        <v>693</v>
      </c>
      <c r="BK4" s="519"/>
      <c r="BL4" s="918"/>
    </row>
    <row r="5" spans="1:64" s="199" customFormat="1" ht="27.75" customHeight="1">
      <c r="A5" s="921"/>
      <c r="B5" s="524" t="s">
        <v>680</v>
      </c>
      <c r="C5" s="525"/>
      <c r="D5" s="526" t="s">
        <v>695</v>
      </c>
      <c r="E5" s="527"/>
      <c r="F5" s="524" t="s">
        <v>696</v>
      </c>
      <c r="G5" s="525"/>
      <c r="H5" s="919" t="s">
        <v>697</v>
      </c>
      <c r="I5" s="925"/>
      <c r="J5" s="528" t="s">
        <v>698</v>
      </c>
      <c r="K5" s="527"/>
      <c r="L5" s="529" t="s">
        <v>699</v>
      </c>
      <c r="M5" s="525"/>
      <c r="N5" s="524" t="s">
        <v>700</v>
      </c>
      <c r="O5" s="525"/>
      <c r="P5" s="918"/>
      <c r="Q5" s="921"/>
      <c r="R5" s="524" t="s">
        <v>680</v>
      </c>
      <c r="S5" s="525"/>
      <c r="T5" s="526" t="s">
        <v>701</v>
      </c>
      <c r="U5" s="527"/>
      <c r="V5" s="524" t="s">
        <v>696</v>
      </c>
      <c r="W5" s="525"/>
      <c r="X5" s="919" t="s">
        <v>697</v>
      </c>
      <c r="Y5" s="925"/>
      <c r="Z5" s="528" t="s">
        <v>698</v>
      </c>
      <c r="AA5" s="527"/>
      <c r="AB5" s="529" t="s">
        <v>699</v>
      </c>
      <c r="AC5" s="525"/>
      <c r="AD5" s="524" t="s">
        <v>700</v>
      </c>
      <c r="AE5" s="525"/>
      <c r="AF5" s="918"/>
      <c r="AG5" s="921"/>
      <c r="AH5" s="524" t="s">
        <v>680</v>
      </c>
      <c r="AI5" s="525"/>
      <c r="AJ5" s="526" t="s">
        <v>701</v>
      </c>
      <c r="AK5" s="527"/>
      <c r="AL5" s="524" t="s">
        <v>696</v>
      </c>
      <c r="AM5" s="525"/>
      <c r="AN5" s="919" t="s">
        <v>697</v>
      </c>
      <c r="AO5" s="925"/>
      <c r="AP5" s="528" t="s">
        <v>698</v>
      </c>
      <c r="AQ5" s="527"/>
      <c r="AR5" s="529" t="s">
        <v>699</v>
      </c>
      <c r="AS5" s="525"/>
      <c r="AT5" s="524" t="s">
        <v>700</v>
      </c>
      <c r="AU5" s="525"/>
      <c r="AV5" s="918"/>
      <c r="AW5" s="921"/>
      <c r="AX5" s="524" t="s">
        <v>680</v>
      </c>
      <c r="AY5" s="525"/>
      <c r="AZ5" s="526" t="s">
        <v>701</v>
      </c>
      <c r="BA5" s="527"/>
      <c r="BB5" s="524" t="s">
        <v>696</v>
      </c>
      <c r="BC5" s="525"/>
      <c r="BD5" s="919" t="s">
        <v>697</v>
      </c>
      <c r="BE5" s="925"/>
      <c r="BF5" s="528" t="s">
        <v>698</v>
      </c>
      <c r="BG5" s="527"/>
      <c r="BH5" s="529" t="s">
        <v>699</v>
      </c>
      <c r="BI5" s="525"/>
      <c r="BJ5" s="524" t="s">
        <v>700</v>
      </c>
      <c r="BK5" s="525"/>
      <c r="BL5" s="918"/>
    </row>
    <row r="6" spans="1:64" s="199" customFormat="1" ht="26.25" customHeight="1">
      <c r="A6" s="921"/>
      <c r="B6" s="530" t="s">
        <v>139</v>
      </c>
      <c r="C6" s="531" t="s">
        <v>140</v>
      </c>
      <c r="D6" s="530" t="s">
        <v>139</v>
      </c>
      <c r="E6" s="531" t="s">
        <v>140</v>
      </c>
      <c r="F6" s="530" t="s">
        <v>139</v>
      </c>
      <c r="G6" s="531" t="s">
        <v>140</v>
      </c>
      <c r="H6" s="530" t="s">
        <v>139</v>
      </c>
      <c r="I6" s="505" t="s">
        <v>140</v>
      </c>
      <c r="J6" s="532" t="s">
        <v>139</v>
      </c>
      <c r="K6" s="531" t="s">
        <v>140</v>
      </c>
      <c r="L6" s="530" t="s">
        <v>139</v>
      </c>
      <c r="M6" s="531" t="s">
        <v>140</v>
      </c>
      <c r="N6" s="530" t="s">
        <v>139</v>
      </c>
      <c r="O6" s="530" t="s">
        <v>140</v>
      </c>
      <c r="P6" s="918"/>
      <c r="Q6" s="921"/>
      <c r="R6" s="532" t="s">
        <v>139</v>
      </c>
      <c r="S6" s="533" t="s">
        <v>140</v>
      </c>
      <c r="T6" s="530" t="s">
        <v>139</v>
      </c>
      <c r="U6" s="533" t="s">
        <v>140</v>
      </c>
      <c r="V6" s="530" t="s">
        <v>139</v>
      </c>
      <c r="W6" s="533" t="s">
        <v>140</v>
      </c>
      <c r="X6" s="530" t="s">
        <v>139</v>
      </c>
      <c r="Y6" s="490" t="s">
        <v>140</v>
      </c>
      <c r="Z6" s="532" t="s">
        <v>139</v>
      </c>
      <c r="AA6" s="533" t="s">
        <v>140</v>
      </c>
      <c r="AB6" s="530" t="s">
        <v>139</v>
      </c>
      <c r="AC6" s="533" t="s">
        <v>140</v>
      </c>
      <c r="AD6" s="530" t="s">
        <v>139</v>
      </c>
      <c r="AE6" s="533" t="s">
        <v>140</v>
      </c>
      <c r="AF6" s="918"/>
      <c r="AG6" s="921"/>
      <c r="AH6" s="530" t="s">
        <v>139</v>
      </c>
      <c r="AI6" s="533" t="s">
        <v>140</v>
      </c>
      <c r="AJ6" s="530" t="s">
        <v>139</v>
      </c>
      <c r="AK6" s="533" t="s">
        <v>140</v>
      </c>
      <c r="AL6" s="530" t="s">
        <v>139</v>
      </c>
      <c r="AM6" s="533" t="s">
        <v>140</v>
      </c>
      <c r="AN6" s="530" t="s">
        <v>139</v>
      </c>
      <c r="AO6" s="490" t="s">
        <v>140</v>
      </c>
      <c r="AP6" s="532" t="s">
        <v>139</v>
      </c>
      <c r="AQ6" s="533" t="s">
        <v>140</v>
      </c>
      <c r="AR6" s="530" t="s">
        <v>139</v>
      </c>
      <c r="AS6" s="533" t="s">
        <v>140</v>
      </c>
      <c r="AT6" s="530" t="s">
        <v>139</v>
      </c>
      <c r="AU6" s="518" t="s">
        <v>140</v>
      </c>
      <c r="AV6" s="918"/>
      <c r="AW6" s="921"/>
      <c r="AX6" s="532" t="s">
        <v>139</v>
      </c>
      <c r="AY6" s="533" t="s">
        <v>140</v>
      </c>
      <c r="AZ6" s="530" t="s">
        <v>139</v>
      </c>
      <c r="BA6" s="533" t="s">
        <v>140</v>
      </c>
      <c r="BB6" s="530" t="s">
        <v>139</v>
      </c>
      <c r="BC6" s="533" t="s">
        <v>140</v>
      </c>
      <c r="BD6" s="530" t="s">
        <v>139</v>
      </c>
      <c r="BE6" s="490" t="s">
        <v>140</v>
      </c>
      <c r="BF6" s="532" t="s">
        <v>139</v>
      </c>
      <c r="BG6" s="533" t="s">
        <v>140</v>
      </c>
      <c r="BH6" s="530" t="s">
        <v>139</v>
      </c>
      <c r="BI6" s="533" t="s">
        <v>140</v>
      </c>
      <c r="BJ6" s="530" t="s">
        <v>139</v>
      </c>
      <c r="BK6" s="533" t="s">
        <v>140</v>
      </c>
      <c r="BL6" s="918"/>
    </row>
    <row r="7" spans="1:64" s="199" customFormat="1" ht="33.4" customHeight="1">
      <c r="A7" s="922"/>
      <c r="B7" s="534" t="s">
        <v>336</v>
      </c>
      <c r="C7" s="535" t="s">
        <v>335</v>
      </c>
      <c r="D7" s="536" t="s">
        <v>336</v>
      </c>
      <c r="E7" s="535" t="s">
        <v>335</v>
      </c>
      <c r="F7" s="534" t="s">
        <v>336</v>
      </c>
      <c r="G7" s="535" t="s">
        <v>335</v>
      </c>
      <c r="H7" s="536" t="s">
        <v>336</v>
      </c>
      <c r="I7" s="484" t="s">
        <v>335</v>
      </c>
      <c r="J7" s="529" t="s">
        <v>336</v>
      </c>
      <c r="K7" s="535" t="s">
        <v>335</v>
      </c>
      <c r="L7" s="526" t="s">
        <v>336</v>
      </c>
      <c r="M7" s="535" t="s">
        <v>335</v>
      </c>
      <c r="N7" s="526" t="s">
        <v>336</v>
      </c>
      <c r="O7" s="526" t="s">
        <v>335</v>
      </c>
      <c r="P7" s="919"/>
      <c r="Q7" s="922"/>
      <c r="R7" s="537" t="s">
        <v>336</v>
      </c>
      <c r="S7" s="535" t="s">
        <v>335</v>
      </c>
      <c r="T7" s="536" t="s">
        <v>336</v>
      </c>
      <c r="U7" s="535" t="s">
        <v>335</v>
      </c>
      <c r="V7" s="536" t="s">
        <v>336</v>
      </c>
      <c r="W7" s="535" t="s">
        <v>335</v>
      </c>
      <c r="X7" s="534" t="s">
        <v>336</v>
      </c>
      <c r="Y7" s="484" t="s">
        <v>335</v>
      </c>
      <c r="Z7" s="529" t="s">
        <v>336</v>
      </c>
      <c r="AA7" s="535" t="s">
        <v>335</v>
      </c>
      <c r="AB7" s="526" t="s">
        <v>336</v>
      </c>
      <c r="AC7" s="535" t="s">
        <v>335</v>
      </c>
      <c r="AD7" s="526" t="s">
        <v>336</v>
      </c>
      <c r="AE7" s="535" t="s">
        <v>335</v>
      </c>
      <c r="AF7" s="919"/>
      <c r="AG7" s="922"/>
      <c r="AH7" s="536" t="s">
        <v>336</v>
      </c>
      <c r="AI7" s="535" t="s">
        <v>335</v>
      </c>
      <c r="AJ7" s="536" t="s">
        <v>336</v>
      </c>
      <c r="AK7" s="535" t="s">
        <v>335</v>
      </c>
      <c r="AL7" s="536" t="s">
        <v>336</v>
      </c>
      <c r="AM7" s="535" t="s">
        <v>335</v>
      </c>
      <c r="AN7" s="536" t="s">
        <v>336</v>
      </c>
      <c r="AO7" s="484" t="s">
        <v>335</v>
      </c>
      <c r="AP7" s="529" t="s">
        <v>336</v>
      </c>
      <c r="AQ7" s="535" t="s">
        <v>335</v>
      </c>
      <c r="AR7" s="526" t="s">
        <v>336</v>
      </c>
      <c r="AS7" s="535" t="s">
        <v>335</v>
      </c>
      <c r="AT7" s="526" t="s">
        <v>336</v>
      </c>
      <c r="AU7" s="526" t="s">
        <v>335</v>
      </c>
      <c r="AV7" s="919"/>
      <c r="AW7" s="922"/>
      <c r="AX7" s="529" t="s">
        <v>336</v>
      </c>
      <c r="AY7" s="535" t="s">
        <v>335</v>
      </c>
      <c r="AZ7" s="526" t="s">
        <v>336</v>
      </c>
      <c r="BA7" s="535" t="s">
        <v>335</v>
      </c>
      <c r="BB7" s="526" t="s">
        <v>336</v>
      </c>
      <c r="BC7" s="535" t="s">
        <v>335</v>
      </c>
      <c r="BD7" s="526" t="s">
        <v>336</v>
      </c>
      <c r="BE7" s="484" t="s">
        <v>335</v>
      </c>
      <c r="BF7" s="529" t="s">
        <v>336</v>
      </c>
      <c r="BG7" s="535" t="s">
        <v>335</v>
      </c>
      <c r="BH7" s="526" t="s">
        <v>336</v>
      </c>
      <c r="BI7" s="535" t="s">
        <v>335</v>
      </c>
      <c r="BJ7" s="526" t="s">
        <v>336</v>
      </c>
      <c r="BK7" s="535" t="s">
        <v>335</v>
      </c>
      <c r="BL7" s="919"/>
    </row>
    <row r="8" spans="1:64" s="482" customFormat="1" ht="42.95" customHeight="1">
      <c r="A8" s="538">
        <v>2014</v>
      </c>
      <c r="B8" s="539">
        <v>1395</v>
      </c>
      <c r="C8" s="540">
        <v>4452131</v>
      </c>
      <c r="D8" s="540">
        <v>333</v>
      </c>
      <c r="E8" s="540">
        <v>4171096</v>
      </c>
      <c r="F8" s="540">
        <v>949</v>
      </c>
      <c r="G8" s="540">
        <v>269142</v>
      </c>
      <c r="H8" s="540">
        <v>62</v>
      </c>
      <c r="I8" s="540">
        <v>6168</v>
      </c>
      <c r="J8" s="540">
        <v>1</v>
      </c>
      <c r="K8" s="540">
        <v>877</v>
      </c>
      <c r="L8" s="540">
        <v>47</v>
      </c>
      <c r="M8" s="540">
        <v>4646</v>
      </c>
      <c r="N8" s="540">
        <v>3</v>
      </c>
      <c r="O8" s="541">
        <v>202</v>
      </c>
      <c r="P8" s="538">
        <v>2014</v>
      </c>
      <c r="Q8" s="538">
        <v>2014</v>
      </c>
      <c r="R8" s="539">
        <v>941</v>
      </c>
      <c r="S8" s="540">
        <v>4298179</v>
      </c>
      <c r="T8" s="542">
        <v>242</v>
      </c>
      <c r="U8" s="542">
        <v>4094490</v>
      </c>
      <c r="V8" s="542">
        <v>633</v>
      </c>
      <c r="W8" s="542">
        <v>196858</v>
      </c>
      <c r="X8" s="542">
        <v>34</v>
      </c>
      <c r="Y8" s="542">
        <v>3011</v>
      </c>
      <c r="Z8" s="542">
        <v>1</v>
      </c>
      <c r="AA8" s="542">
        <v>640</v>
      </c>
      <c r="AB8" s="542">
        <v>30</v>
      </c>
      <c r="AC8" s="542">
        <v>3081</v>
      </c>
      <c r="AD8" s="150">
        <v>1</v>
      </c>
      <c r="AE8" s="150">
        <v>99</v>
      </c>
      <c r="AF8" s="600">
        <v>2014</v>
      </c>
      <c r="AG8" s="599">
        <v>2014</v>
      </c>
      <c r="AH8" s="540">
        <v>358</v>
      </c>
      <c r="AI8" s="540">
        <v>123151</v>
      </c>
      <c r="AJ8" s="542">
        <v>53</v>
      </c>
      <c r="AK8" s="542">
        <v>57957</v>
      </c>
      <c r="AL8" s="542">
        <v>278</v>
      </c>
      <c r="AM8" s="542">
        <v>62944</v>
      </c>
      <c r="AN8" s="542">
        <v>17</v>
      </c>
      <c r="AO8" s="542">
        <v>1358</v>
      </c>
      <c r="AP8" s="542">
        <v>0</v>
      </c>
      <c r="AQ8" s="542">
        <v>218</v>
      </c>
      <c r="AR8" s="542">
        <v>8</v>
      </c>
      <c r="AS8" s="542">
        <v>571</v>
      </c>
      <c r="AT8" s="150">
        <v>2</v>
      </c>
      <c r="AU8" s="150">
        <v>103</v>
      </c>
      <c r="AV8" s="600">
        <v>2014</v>
      </c>
      <c r="AW8" s="599">
        <v>2014</v>
      </c>
      <c r="AX8" s="540">
        <v>96</v>
      </c>
      <c r="AY8" s="540">
        <v>30801</v>
      </c>
      <c r="AZ8" s="542">
        <v>38</v>
      </c>
      <c r="BA8" s="542">
        <v>18649</v>
      </c>
      <c r="BB8" s="542">
        <v>38</v>
      </c>
      <c r="BC8" s="542">
        <v>9340</v>
      </c>
      <c r="BD8" s="542">
        <v>11</v>
      </c>
      <c r="BE8" s="542">
        <v>1799</v>
      </c>
      <c r="BF8" s="542">
        <v>0</v>
      </c>
      <c r="BG8" s="542">
        <v>19</v>
      </c>
      <c r="BH8" s="542">
        <v>9</v>
      </c>
      <c r="BI8" s="542">
        <v>994</v>
      </c>
      <c r="BJ8" s="543">
        <v>0</v>
      </c>
      <c r="BK8" s="544">
        <v>0</v>
      </c>
      <c r="BL8" s="538">
        <v>2014</v>
      </c>
    </row>
    <row r="9" spans="1:64" s="482" customFormat="1" ht="42.95" customHeight="1">
      <c r="A9" s="538">
        <v>2015</v>
      </c>
      <c r="B9" s="539">
        <v>2124</v>
      </c>
      <c r="C9" s="540">
        <v>1030436</v>
      </c>
      <c r="D9" s="540">
        <v>262</v>
      </c>
      <c r="E9" s="540">
        <v>209688</v>
      </c>
      <c r="F9" s="540">
        <v>1059</v>
      </c>
      <c r="G9" s="540">
        <v>545877</v>
      </c>
      <c r="H9" s="540">
        <v>720</v>
      </c>
      <c r="I9" s="540">
        <v>240919</v>
      </c>
      <c r="J9" s="540">
        <v>6</v>
      </c>
      <c r="K9" s="540">
        <v>15212</v>
      </c>
      <c r="L9" s="540">
        <v>45</v>
      </c>
      <c r="M9" s="540">
        <v>4045</v>
      </c>
      <c r="N9" s="540">
        <v>32</v>
      </c>
      <c r="O9" s="541">
        <v>14695</v>
      </c>
      <c r="P9" s="538">
        <v>2015</v>
      </c>
      <c r="Q9" s="538">
        <v>2015</v>
      </c>
      <c r="R9" s="539">
        <v>1440</v>
      </c>
      <c r="S9" s="540">
        <v>532427</v>
      </c>
      <c r="T9" s="542">
        <v>151</v>
      </c>
      <c r="U9" s="542">
        <v>61385</v>
      </c>
      <c r="V9" s="542">
        <v>591</v>
      </c>
      <c r="W9" s="542">
        <v>238737</v>
      </c>
      <c r="X9" s="542">
        <v>668</v>
      </c>
      <c r="Y9" s="542">
        <v>229454</v>
      </c>
      <c r="Z9" s="542">
        <v>2</v>
      </c>
      <c r="AA9" s="542">
        <v>753.14</v>
      </c>
      <c r="AB9" s="542">
        <v>28</v>
      </c>
      <c r="AC9" s="542">
        <v>2098</v>
      </c>
      <c r="AD9" s="150">
        <v>0</v>
      </c>
      <c r="AE9" s="150">
        <v>0</v>
      </c>
      <c r="AF9" s="600">
        <v>2015</v>
      </c>
      <c r="AG9" s="599">
        <v>2015</v>
      </c>
      <c r="AH9" s="540">
        <v>520</v>
      </c>
      <c r="AI9" s="540">
        <v>313240</v>
      </c>
      <c r="AJ9" s="542">
        <v>70</v>
      </c>
      <c r="AK9" s="542">
        <v>50371</v>
      </c>
      <c r="AL9" s="542">
        <v>400</v>
      </c>
      <c r="AM9" s="542">
        <v>243526</v>
      </c>
      <c r="AN9" s="542">
        <v>36</v>
      </c>
      <c r="AO9" s="542">
        <v>9933</v>
      </c>
      <c r="AP9" s="542">
        <v>1</v>
      </c>
      <c r="AQ9" s="542">
        <v>7609</v>
      </c>
      <c r="AR9" s="542">
        <v>11</v>
      </c>
      <c r="AS9" s="542">
        <v>1357</v>
      </c>
      <c r="AT9" s="150">
        <v>2</v>
      </c>
      <c r="AU9" s="150">
        <v>444</v>
      </c>
      <c r="AV9" s="600">
        <v>2015</v>
      </c>
      <c r="AW9" s="599">
        <v>2015</v>
      </c>
      <c r="AX9" s="540">
        <v>164</v>
      </c>
      <c r="AY9" s="540">
        <v>184769</v>
      </c>
      <c r="AZ9" s="542">
        <v>41</v>
      </c>
      <c r="BA9" s="542">
        <v>97932</v>
      </c>
      <c r="BB9" s="542">
        <v>68</v>
      </c>
      <c r="BC9" s="542">
        <v>63614</v>
      </c>
      <c r="BD9" s="542">
        <v>16</v>
      </c>
      <c r="BE9" s="542">
        <v>1532</v>
      </c>
      <c r="BF9" s="542">
        <v>3</v>
      </c>
      <c r="BG9" s="542">
        <v>6850</v>
      </c>
      <c r="BH9" s="542">
        <v>6</v>
      </c>
      <c r="BI9" s="542">
        <v>590</v>
      </c>
      <c r="BJ9" s="150">
        <v>30</v>
      </c>
      <c r="BK9" s="200">
        <v>14251</v>
      </c>
      <c r="BL9" s="538">
        <v>2015</v>
      </c>
    </row>
    <row r="10" spans="1:64" s="464" customFormat="1" ht="42.95" customHeight="1">
      <c r="A10" s="538">
        <v>2016</v>
      </c>
      <c r="B10" s="539">
        <v>1671</v>
      </c>
      <c r="C10" s="540">
        <v>1252112</v>
      </c>
      <c r="D10" s="540">
        <v>509</v>
      </c>
      <c r="E10" s="540">
        <v>904604</v>
      </c>
      <c r="F10" s="540">
        <v>1075</v>
      </c>
      <c r="G10" s="540">
        <v>332499</v>
      </c>
      <c r="H10" s="540">
        <v>40</v>
      </c>
      <c r="I10" s="540">
        <v>4294</v>
      </c>
      <c r="J10" s="540">
        <v>13</v>
      </c>
      <c r="K10" s="540">
        <v>7972</v>
      </c>
      <c r="L10" s="540">
        <v>25</v>
      </c>
      <c r="M10" s="540">
        <v>2130</v>
      </c>
      <c r="N10" s="540">
        <v>9</v>
      </c>
      <c r="O10" s="541">
        <v>613</v>
      </c>
      <c r="P10" s="538">
        <v>2016</v>
      </c>
      <c r="Q10" s="538">
        <v>2016</v>
      </c>
      <c r="R10" s="539">
        <v>1256</v>
      </c>
      <c r="S10" s="540">
        <v>1163465</v>
      </c>
      <c r="T10" s="542">
        <v>438</v>
      </c>
      <c r="U10" s="542">
        <v>886817</v>
      </c>
      <c r="V10" s="542">
        <v>778</v>
      </c>
      <c r="W10" s="542">
        <v>266160</v>
      </c>
      <c r="X10" s="542">
        <v>15</v>
      </c>
      <c r="Y10" s="542">
        <v>1446</v>
      </c>
      <c r="Z10" s="542">
        <v>9</v>
      </c>
      <c r="AA10" s="542">
        <v>6895</v>
      </c>
      <c r="AB10" s="542">
        <v>14</v>
      </c>
      <c r="AC10" s="542">
        <v>1859</v>
      </c>
      <c r="AD10" s="150">
        <v>2</v>
      </c>
      <c r="AE10" s="150">
        <v>288</v>
      </c>
      <c r="AF10" s="600">
        <v>2016</v>
      </c>
      <c r="AG10" s="599">
        <v>2016</v>
      </c>
      <c r="AH10" s="540">
        <v>326</v>
      </c>
      <c r="AI10" s="540">
        <v>64645</v>
      </c>
      <c r="AJ10" s="542">
        <v>48</v>
      </c>
      <c r="AK10" s="542">
        <v>7461</v>
      </c>
      <c r="AL10" s="542">
        <v>248</v>
      </c>
      <c r="AM10" s="542">
        <v>55294</v>
      </c>
      <c r="AN10" s="542">
        <v>11</v>
      </c>
      <c r="AO10" s="542">
        <v>1287</v>
      </c>
      <c r="AP10" s="542">
        <v>3</v>
      </c>
      <c r="AQ10" s="542">
        <v>96</v>
      </c>
      <c r="AR10" s="542">
        <v>11</v>
      </c>
      <c r="AS10" s="542">
        <v>271</v>
      </c>
      <c r="AT10" s="150">
        <v>5</v>
      </c>
      <c r="AU10" s="150">
        <v>236</v>
      </c>
      <c r="AV10" s="600">
        <v>2016</v>
      </c>
      <c r="AW10" s="599">
        <v>2016</v>
      </c>
      <c r="AX10" s="540">
        <v>89</v>
      </c>
      <c r="AY10" s="540">
        <v>24002</v>
      </c>
      <c r="AZ10" s="542">
        <v>23</v>
      </c>
      <c r="BA10" s="542">
        <v>10326</v>
      </c>
      <c r="BB10" s="542">
        <v>49</v>
      </c>
      <c r="BC10" s="542">
        <v>11045</v>
      </c>
      <c r="BD10" s="542">
        <v>14</v>
      </c>
      <c r="BE10" s="542">
        <v>1561</v>
      </c>
      <c r="BF10" s="542">
        <v>1</v>
      </c>
      <c r="BG10" s="542">
        <v>981</v>
      </c>
      <c r="BH10" s="542">
        <v>0</v>
      </c>
      <c r="BI10" s="542">
        <v>0</v>
      </c>
      <c r="BJ10" s="150">
        <v>2</v>
      </c>
      <c r="BK10" s="200">
        <v>89</v>
      </c>
      <c r="BL10" s="538">
        <v>2016</v>
      </c>
    </row>
    <row r="11" spans="1:64" s="464" customFormat="1" ht="42.95" customHeight="1">
      <c r="A11" s="538">
        <v>2017</v>
      </c>
      <c r="B11" s="539">
        <v>1724</v>
      </c>
      <c r="C11" s="540">
        <v>1710466</v>
      </c>
      <c r="D11" s="540">
        <v>525</v>
      </c>
      <c r="E11" s="540">
        <v>1329996</v>
      </c>
      <c r="F11" s="540">
        <v>1092</v>
      </c>
      <c r="G11" s="540">
        <v>348829</v>
      </c>
      <c r="H11" s="540">
        <v>43</v>
      </c>
      <c r="I11" s="540">
        <v>4303</v>
      </c>
      <c r="J11" s="540">
        <v>25</v>
      </c>
      <c r="K11" s="540">
        <v>22308</v>
      </c>
      <c r="L11" s="540">
        <v>34</v>
      </c>
      <c r="M11" s="540">
        <v>4348</v>
      </c>
      <c r="N11" s="540">
        <v>5</v>
      </c>
      <c r="O11" s="541">
        <v>682</v>
      </c>
      <c r="P11" s="538">
        <v>2017</v>
      </c>
      <c r="Q11" s="538">
        <v>2017</v>
      </c>
      <c r="R11" s="539">
        <v>1274</v>
      </c>
      <c r="S11" s="540">
        <v>1572038</v>
      </c>
      <c r="T11" s="542">
        <v>464</v>
      </c>
      <c r="U11" s="542">
        <v>1289195</v>
      </c>
      <c r="V11" s="542">
        <v>745</v>
      </c>
      <c r="W11" s="542">
        <v>254575</v>
      </c>
      <c r="X11" s="542">
        <v>18</v>
      </c>
      <c r="Y11" s="542">
        <v>2615</v>
      </c>
      <c r="Z11" s="542">
        <v>19</v>
      </c>
      <c r="AA11" s="542">
        <v>22293</v>
      </c>
      <c r="AB11" s="542">
        <v>27</v>
      </c>
      <c r="AC11" s="542">
        <v>3280</v>
      </c>
      <c r="AD11" s="150">
        <v>1</v>
      </c>
      <c r="AE11" s="150">
        <v>80</v>
      </c>
      <c r="AF11" s="600">
        <v>2017</v>
      </c>
      <c r="AG11" s="599">
        <v>2017</v>
      </c>
      <c r="AH11" s="540">
        <v>350</v>
      </c>
      <c r="AI11" s="540">
        <v>92571</v>
      </c>
      <c r="AJ11" s="542">
        <v>32</v>
      </c>
      <c r="AK11" s="542">
        <v>15455</v>
      </c>
      <c r="AL11" s="542">
        <v>287</v>
      </c>
      <c r="AM11" s="542">
        <v>74665</v>
      </c>
      <c r="AN11" s="542">
        <v>16</v>
      </c>
      <c r="AO11" s="542">
        <v>1080</v>
      </c>
      <c r="AP11" s="542">
        <v>6</v>
      </c>
      <c r="AQ11" s="542">
        <v>15</v>
      </c>
      <c r="AR11" s="542">
        <v>5</v>
      </c>
      <c r="AS11" s="542">
        <v>754</v>
      </c>
      <c r="AT11" s="150">
        <v>4</v>
      </c>
      <c r="AU11" s="150">
        <v>602</v>
      </c>
      <c r="AV11" s="600">
        <v>2017</v>
      </c>
      <c r="AW11" s="599">
        <v>2017</v>
      </c>
      <c r="AX11" s="540">
        <v>100</v>
      </c>
      <c r="AY11" s="540">
        <v>45857</v>
      </c>
      <c r="AZ11" s="542">
        <v>29</v>
      </c>
      <c r="BA11" s="542">
        <v>25346</v>
      </c>
      <c r="BB11" s="542">
        <v>60</v>
      </c>
      <c r="BC11" s="542">
        <v>19589</v>
      </c>
      <c r="BD11" s="542">
        <v>9</v>
      </c>
      <c r="BE11" s="542">
        <v>608</v>
      </c>
      <c r="BF11" s="542">
        <v>0</v>
      </c>
      <c r="BG11" s="542">
        <v>0</v>
      </c>
      <c r="BH11" s="542">
        <v>2</v>
      </c>
      <c r="BI11" s="542">
        <v>314</v>
      </c>
      <c r="BJ11" s="150">
        <v>0</v>
      </c>
      <c r="BK11" s="200">
        <v>0</v>
      </c>
      <c r="BL11" s="538">
        <v>2017</v>
      </c>
    </row>
    <row r="12" spans="1:64" s="482" customFormat="1" ht="42.95" customHeight="1">
      <c r="A12" s="538">
        <v>2018</v>
      </c>
      <c r="B12" s="539">
        <f>D12+F12+H12+J12+L12+N12</f>
        <v>2028</v>
      </c>
      <c r="C12" s="540">
        <f>E12+G12+I12+K12+M12+O12</f>
        <v>730738.23999999987</v>
      </c>
      <c r="D12" s="540">
        <f>T12+AJ12+AZ12</f>
        <v>451</v>
      </c>
      <c r="E12" s="540">
        <f>U12+AK12+BA12</f>
        <v>274497.21999999997</v>
      </c>
      <c r="F12" s="540">
        <f t="shared" ref="F12:M12" si="0">V12+AL12+BB12</f>
        <v>1454</v>
      </c>
      <c r="G12" s="540">
        <f t="shared" si="0"/>
        <v>373770.74</v>
      </c>
      <c r="H12" s="540">
        <f t="shared" si="0"/>
        <v>36</v>
      </c>
      <c r="I12" s="540">
        <f t="shared" si="0"/>
        <v>3493.73</v>
      </c>
      <c r="J12" s="540">
        <f t="shared" si="0"/>
        <v>13</v>
      </c>
      <c r="K12" s="540">
        <f t="shared" si="0"/>
        <v>69261.819999999992</v>
      </c>
      <c r="L12" s="540">
        <f t="shared" si="0"/>
        <v>47</v>
      </c>
      <c r="M12" s="540">
        <f t="shared" si="0"/>
        <v>6457.1299999999992</v>
      </c>
      <c r="N12" s="540">
        <f>AD12+AT12</f>
        <v>27</v>
      </c>
      <c r="O12" s="541">
        <f>AE12+AU12</f>
        <v>3257.6000000000004</v>
      </c>
      <c r="P12" s="538">
        <v>2018</v>
      </c>
      <c r="Q12" s="538">
        <v>2018</v>
      </c>
      <c r="R12" s="539">
        <f>T12+V12+X12+Z12+AB12+AD12</f>
        <v>1230</v>
      </c>
      <c r="S12" s="540">
        <f>U12+W12+Y12+AA12+AC12+AE12</f>
        <v>599256.30000000005</v>
      </c>
      <c r="T12" s="542">
        <v>313</v>
      </c>
      <c r="U12" s="542">
        <v>248765.7</v>
      </c>
      <c r="V12" s="542">
        <v>840</v>
      </c>
      <c r="W12" s="542">
        <v>275302.40000000002</v>
      </c>
      <c r="X12" s="542">
        <v>5</v>
      </c>
      <c r="Y12" s="542">
        <v>470.99</v>
      </c>
      <c r="Z12" s="542">
        <v>11</v>
      </c>
      <c r="AA12" s="542">
        <v>66133.039999999994</v>
      </c>
      <c r="AB12" s="542">
        <v>45</v>
      </c>
      <c r="AC12" s="542">
        <v>6397.58</v>
      </c>
      <c r="AD12" s="491">
        <v>16</v>
      </c>
      <c r="AE12" s="491">
        <v>2186.59</v>
      </c>
      <c r="AF12" s="600">
        <v>2018</v>
      </c>
      <c r="AG12" s="599">
        <v>2018</v>
      </c>
      <c r="AH12" s="540">
        <f>AJ12+AL12+AN12+AP12+AR12+AT12</f>
        <v>697</v>
      </c>
      <c r="AI12" s="540">
        <f>AK12+AM12+AO12+AQ12+AS12+AU12</f>
        <v>105613.79</v>
      </c>
      <c r="AJ12" s="542">
        <v>86</v>
      </c>
      <c r="AK12" s="542">
        <v>13192.52</v>
      </c>
      <c r="AL12" s="542">
        <v>577</v>
      </c>
      <c r="AM12" s="542">
        <v>87407.34</v>
      </c>
      <c r="AN12" s="542">
        <v>21</v>
      </c>
      <c r="AO12" s="542">
        <v>999.74</v>
      </c>
      <c r="AP12" s="542">
        <v>1</v>
      </c>
      <c r="AQ12" s="542">
        <v>2928.78</v>
      </c>
      <c r="AR12" s="542">
        <v>1</v>
      </c>
      <c r="AS12" s="542">
        <v>14.4</v>
      </c>
      <c r="AT12" s="491">
        <v>11</v>
      </c>
      <c r="AU12" s="491">
        <v>1071.01</v>
      </c>
      <c r="AV12" s="600">
        <v>2018</v>
      </c>
      <c r="AW12" s="599">
        <v>2018</v>
      </c>
      <c r="AX12" s="540">
        <f>AZ12+BB12+BD12+BF12+BH12</f>
        <v>101</v>
      </c>
      <c r="AY12" s="598">
        <f>BA12+BC12+BE12+BG12+BI12</f>
        <v>25868.15</v>
      </c>
      <c r="AZ12" s="542">
        <v>52</v>
      </c>
      <c r="BA12" s="542">
        <v>12539</v>
      </c>
      <c r="BB12" s="542">
        <v>37</v>
      </c>
      <c r="BC12" s="542">
        <v>11061</v>
      </c>
      <c r="BD12" s="542">
        <v>10</v>
      </c>
      <c r="BE12" s="542">
        <v>2023</v>
      </c>
      <c r="BF12" s="542">
        <v>1</v>
      </c>
      <c r="BG12" s="542">
        <v>200</v>
      </c>
      <c r="BH12" s="542">
        <v>1</v>
      </c>
      <c r="BI12" s="542">
        <v>45.15</v>
      </c>
      <c r="BJ12" s="491" t="s">
        <v>451</v>
      </c>
      <c r="BK12" s="492" t="s">
        <v>451</v>
      </c>
      <c r="BL12" s="538">
        <v>2018</v>
      </c>
    </row>
    <row r="13" spans="1:64" s="482" customFormat="1" ht="42.95" customHeight="1">
      <c r="A13" s="599">
        <v>2019</v>
      </c>
      <c r="B13" s="540">
        <v>1956</v>
      </c>
      <c r="C13" s="540">
        <v>1184448.8122999999</v>
      </c>
      <c r="D13" s="540">
        <v>408</v>
      </c>
      <c r="E13" s="540">
        <v>694034.63430000003</v>
      </c>
      <c r="F13" s="540">
        <v>1396</v>
      </c>
      <c r="G13" s="540">
        <v>337350.76799999998</v>
      </c>
      <c r="H13" s="540">
        <v>35</v>
      </c>
      <c r="I13" s="540">
        <v>3962.26</v>
      </c>
      <c r="J13" s="540">
        <v>9</v>
      </c>
      <c r="K13" s="540">
        <v>56705.03</v>
      </c>
      <c r="L13" s="540">
        <v>44</v>
      </c>
      <c r="M13" s="540">
        <v>5509.3899999999994</v>
      </c>
      <c r="N13" s="540">
        <v>64</v>
      </c>
      <c r="O13" s="540">
        <v>86886.73</v>
      </c>
      <c r="P13" s="600">
        <v>2019</v>
      </c>
      <c r="Q13" s="599">
        <v>2019</v>
      </c>
      <c r="R13" s="540">
        <v>1038</v>
      </c>
      <c r="S13" s="540">
        <v>614373.48129999987</v>
      </c>
      <c r="T13" s="542">
        <v>280</v>
      </c>
      <c r="U13" s="542">
        <v>328156.77929999999</v>
      </c>
      <c r="V13" s="542">
        <v>705</v>
      </c>
      <c r="W13" s="542">
        <v>236695.272</v>
      </c>
      <c r="X13" s="542">
        <v>5</v>
      </c>
      <c r="Y13" s="542">
        <v>665.16</v>
      </c>
      <c r="Z13" s="542">
        <v>6</v>
      </c>
      <c r="AA13" s="542">
        <v>38994.36</v>
      </c>
      <c r="AB13" s="542">
        <v>31</v>
      </c>
      <c r="AC13" s="542">
        <v>4648.45</v>
      </c>
      <c r="AD13" s="491">
        <v>11</v>
      </c>
      <c r="AE13" s="491">
        <v>5213.46</v>
      </c>
      <c r="AF13" s="600">
        <v>2019</v>
      </c>
      <c r="AG13" s="599">
        <v>2019</v>
      </c>
      <c r="AH13" s="540">
        <v>752</v>
      </c>
      <c r="AI13" s="540">
        <v>109462.61100000002</v>
      </c>
      <c r="AJ13" s="542">
        <v>73</v>
      </c>
      <c r="AK13" s="542">
        <v>29669.345000000001</v>
      </c>
      <c r="AL13" s="542">
        <v>630</v>
      </c>
      <c r="AM13" s="542">
        <v>77241.066000000006</v>
      </c>
      <c r="AN13" s="542">
        <v>14</v>
      </c>
      <c r="AO13" s="542">
        <v>976.07</v>
      </c>
      <c r="AP13" s="542">
        <v>2</v>
      </c>
      <c r="AQ13" s="542">
        <v>113.76</v>
      </c>
      <c r="AR13" s="542">
        <v>12</v>
      </c>
      <c r="AS13" s="542">
        <v>593.32000000000005</v>
      </c>
      <c r="AT13" s="491">
        <v>21</v>
      </c>
      <c r="AU13" s="491">
        <v>869.05</v>
      </c>
      <c r="AV13" s="600">
        <v>2019</v>
      </c>
      <c r="AW13" s="599">
        <v>2019</v>
      </c>
      <c r="AX13" s="540">
        <v>166</v>
      </c>
      <c r="AY13" s="598">
        <v>460612.72</v>
      </c>
      <c r="AZ13" s="542">
        <v>55</v>
      </c>
      <c r="BA13" s="542">
        <v>336208.51</v>
      </c>
      <c r="BB13" s="542">
        <v>61</v>
      </c>
      <c r="BC13" s="542">
        <v>23414.43</v>
      </c>
      <c r="BD13" s="542">
        <v>16</v>
      </c>
      <c r="BE13" s="542">
        <v>2321.0300000000002</v>
      </c>
      <c r="BF13" s="542">
        <v>1</v>
      </c>
      <c r="BG13" s="542">
        <v>17596.91</v>
      </c>
      <c r="BH13" s="542">
        <v>1</v>
      </c>
      <c r="BI13" s="542">
        <v>267.62</v>
      </c>
      <c r="BJ13" s="491">
        <v>32</v>
      </c>
      <c r="BK13" s="491">
        <v>80804.22</v>
      </c>
      <c r="BL13" s="600">
        <v>2019</v>
      </c>
    </row>
    <row r="14" spans="1:64" s="482" customFormat="1" ht="42.95" customHeight="1">
      <c r="A14" s="599">
        <v>2020</v>
      </c>
      <c r="B14" s="150">
        <v>1845</v>
      </c>
      <c r="C14" s="150">
        <v>2002604</v>
      </c>
      <c r="D14" s="540">
        <v>653</v>
      </c>
      <c r="E14" s="540">
        <v>1582628</v>
      </c>
      <c r="F14" s="540">
        <v>1071</v>
      </c>
      <c r="G14" s="540">
        <v>325079</v>
      </c>
      <c r="H14" s="540">
        <v>35</v>
      </c>
      <c r="I14" s="540">
        <v>3398</v>
      </c>
      <c r="J14" s="540">
        <v>40</v>
      </c>
      <c r="K14" s="540">
        <v>27703</v>
      </c>
      <c r="L14" s="540">
        <v>33</v>
      </c>
      <c r="M14" s="540">
        <v>3997</v>
      </c>
      <c r="N14" s="540">
        <v>33</v>
      </c>
      <c r="O14" s="540">
        <v>59799</v>
      </c>
      <c r="P14" s="600">
        <v>2020</v>
      </c>
      <c r="Q14" s="599">
        <v>2020</v>
      </c>
      <c r="R14" s="540">
        <v>1406</v>
      </c>
      <c r="S14" s="540">
        <v>1854442</v>
      </c>
      <c r="T14" s="542">
        <v>560</v>
      </c>
      <c r="U14" s="542">
        <v>1527226</v>
      </c>
      <c r="V14" s="542">
        <v>776</v>
      </c>
      <c r="W14" s="542">
        <v>237931</v>
      </c>
      <c r="X14" s="542">
        <v>2</v>
      </c>
      <c r="Y14" s="542">
        <v>195</v>
      </c>
      <c r="Z14" s="542">
        <v>31</v>
      </c>
      <c r="AA14" s="542">
        <v>25839</v>
      </c>
      <c r="AB14" s="542">
        <v>28</v>
      </c>
      <c r="AC14" s="542">
        <v>3719</v>
      </c>
      <c r="AD14" s="491">
        <v>9</v>
      </c>
      <c r="AE14" s="491">
        <v>59532</v>
      </c>
      <c r="AF14" s="600">
        <v>2020</v>
      </c>
      <c r="AG14" s="599">
        <v>2020</v>
      </c>
      <c r="AH14" s="540">
        <v>308</v>
      </c>
      <c r="AI14" s="540">
        <v>98548</v>
      </c>
      <c r="AJ14" s="542">
        <v>48</v>
      </c>
      <c r="AK14" s="542">
        <v>27696</v>
      </c>
      <c r="AL14" s="542">
        <v>236</v>
      </c>
      <c r="AM14" s="542">
        <v>69375</v>
      </c>
      <c r="AN14" s="542">
        <v>9</v>
      </c>
      <c r="AO14" s="542">
        <v>209</v>
      </c>
      <c r="AP14" s="542">
        <v>7</v>
      </c>
      <c r="AQ14" s="542">
        <v>821</v>
      </c>
      <c r="AR14" s="542">
        <v>4</v>
      </c>
      <c r="AS14" s="542">
        <v>180</v>
      </c>
      <c r="AT14" s="491">
        <v>4</v>
      </c>
      <c r="AU14" s="491">
        <v>267</v>
      </c>
      <c r="AV14" s="600">
        <v>2020</v>
      </c>
      <c r="AW14" s="599">
        <v>2020</v>
      </c>
      <c r="AX14" s="540">
        <v>131</v>
      </c>
      <c r="AY14" s="598">
        <v>49614</v>
      </c>
      <c r="AZ14" s="542">
        <v>45</v>
      </c>
      <c r="BA14" s="542">
        <v>27706</v>
      </c>
      <c r="BB14" s="542">
        <v>59</v>
      </c>
      <c r="BC14" s="542">
        <v>17773</v>
      </c>
      <c r="BD14" s="542">
        <v>24</v>
      </c>
      <c r="BE14" s="542">
        <v>2994</v>
      </c>
      <c r="BF14" s="542">
        <v>2</v>
      </c>
      <c r="BG14" s="542">
        <v>1043</v>
      </c>
      <c r="BH14" s="542">
        <v>1</v>
      </c>
      <c r="BI14" s="542">
        <v>98</v>
      </c>
      <c r="BJ14" s="491">
        <v>0</v>
      </c>
      <c r="BK14" s="491">
        <v>0</v>
      </c>
      <c r="BL14" s="600">
        <v>2020</v>
      </c>
    </row>
    <row r="15" spans="1:64" s="482" customFormat="1" ht="42.95" customHeight="1">
      <c r="A15" s="599">
        <v>2021</v>
      </c>
      <c r="B15" s="540">
        <v>2356</v>
      </c>
      <c r="C15" s="540">
        <v>2195592</v>
      </c>
      <c r="D15" s="540">
        <v>944</v>
      </c>
      <c r="E15" s="540">
        <v>1744055</v>
      </c>
      <c r="F15" s="540">
        <v>1265</v>
      </c>
      <c r="G15" s="540">
        <v>367234</v>
      </c>
      <c r="H15" s="540">
        <v>36</v>
      </c>
      <c r="I15" s="540">
        <v>3532</v>
      </c>
      <c r="J15" s="540">
        <v>11</v>
      </c>
      <c r="K15" s="540">
        <v>71580</v>
      </c>
      <c r="L15" s="540">
        <v>68</v>
      </c>
      <c r="M15" s="540">
        <v>7228</v>
      </c>
      <c r="N15" s="540">
        <v>32</v>
      </c>
      <c r="O15" s="540">
        <v>1963</v>
      </c>
      <c r="P15" s="600">
        <v>2021</v>
      </c>
      <c r="Q15" s="599">
        <v>2021</v>
      </c>
      <c r="R15" s="540">
        <v>1916</v>
      </c>
      <c r="S15" s="540">
        <v>1846049</v>
      </c>
      <c r="T15" s="542">
        <v>821</v>
      </c>
      <c r="U15" s="542">
        <v>1513312</v>
      </c>
      <c r="V15" s="542">
        <v>1012</v>
      </c>
      <c r="W15" s="542">
        <v>317945</v>
      </c>
      <c r="X15" s="542">
        <v>5</v>
      </c>
      <c r="Y15" s="542">
        <v>435</v>
      </c>
      <c r="Z15" s="542">
        <v>5</v>
      </c>
      <c r="AA15" s="542">
        <v>6586</v>
      </c>
      <c r="AB15" s="542">
        <v>60</v>
      </c>
      <c r="AC15" s="542">
        <v>6710</v>
      </c>
      <c r="AD15" s="491">
        <v>13</v>
      </c>
      <c r="AE15" s="491">
        <v>1061</v>
      </c>
      <c r="AF15" s="600">
        <v>2021</v>
      </c>
      <c r="AG15" s="599">
        <v>2021</v>
      </c>
      <c r="AH15" s="540">
        <v>258</v>
      </c>
      <c r="AI15" s="540">
        <v>106358</v>
      </c>
      <c r="AJ15" s="542">
        <v>44</v>
      </c>
      <c r="AK15" s="542">
        <v>7275</v>
      </c>
      <c r="AL15" s="542">
        <v>187</v>
      </c>
      <c r="AM15" s="542">
        <v>35325</v>
      </c>
      <c r="AN15" s="542">
        <v>6</v>
      </c>
      <c r="AO15" s="542">
        <v>382</v>
      </c>
      <c r="AP15" s="542">
        <v>4</v>
      </c>
      <c r="AQ15" s="542">
        <v>62581</v>
      </c>
      <c r="AR15" s="542">
        <v>1</v>
      </c>
      <c r="AS15" s="542">
        <v>55</v>
      </c>
      <c r="AT15" s="491">
        <v>16</v>
      </c>
      <c r="AU15" s="491">
        <v>740</v>
      </c>
      <c r="AV15" s="600">
        <v>2021</v>
      </c>
      <c r="AW15" s="599">
        <v>2021</v>
      </c>
      <c r="AX15" s="540">
        <v>182</v>
      </c>
      <c r="AY15" s="598">
        <v>243184</v>
      </c>
      <c r="AZ15" s="542">
        <v>79</v>
      </c>
      <c r="BA15" s="542">
        <v>223468</v>
      </c>
      <c r="BB15" s="542">
        <v>66</v>
      </c>
      <c r="BC15" s="542">
        <v>13964</v>
      </c>
      <c r="BD15" s="542">
        <v>25</v>
      </c>
      <c r="BE15" s="542">
        <v>2714</v>
      </c>
      <c r="BF15" s="542">
        <v>2</v>
      </c>
      <c r="BG15" s="542">
        <v>2412</v>
      </c>
      <c r="BH15" s="542">
        <v>7</v>
      </c>
      <c r="BI15" s="542">
        <v>463</v>
      </c>
      <c r="BJ15" s="491">
        <v>3</v>
      </c>
      <c r="BK15" s="491">
        <v>162</v>
      </c>
      <c r="BL15" s="600">
        <v>2021</v>
      </c>
    </row>
    <row r="16" spans="1:64" s="482" customFormat="1" ht="42.95" customHeight="1">
      <c r="A16" s="599">
        <v>2022</v>
      </c>
      <c r="B16" s="540">
        <v>2208</v>
      </c>
      <c r="C16" s="540">
        <v>2034526</v>
      </c>
      <c r="D16" s="540">
        <v>871</v>
      </c>
      <c r="E16" s="540">
        <v>1637514</v>
      </c>
      <c r="F16" s="540">
        <v>1221</v>
      </c>
      <c r="G16" s="540">
        <v>316229</v>
      </c>
      <c r="H16" s="540">
        <v>32</v>
      </c>
      <c r="I16" s="540">
        <v>2823</v>
      </c>
      <c r="J16" s="540">
        <v>7</v>
      </c>
      <c r="K16" s="540">
        <v>68689</v>
      </c>
      <c r="L16" s="540">
        <v>61</v>
      </c>
      <c r="M16" s="540">
        <v>7239</v>
      </c>
      <c r="N16" s="540">
        <v>16</v>
      </c>
      <c r="O16" s="540">
        <v>2032</v>
      </c>
      <c r="P16" s="600">
        <v>2022</v>
      </c>
      <c r="Q16" s="599">
        <v>2022</v>
      </c>
      <c r="R16" s="540">
        <v>1757</v>
      </c>
      <c r="S16" s="540">
        <v>1913711</v>
      </c>
      <c r="T16" s="542">
        <v>734</v>
      </c>
      <c r="U16" s="542">
        <v>1589156</v>
      </c>
      <c r="V16" s="542">
        <v>960</v>
      </c>
      <c r="W16" s="542">
        <v>249305</v>
      </c>
      <c r="X16" s="542">
        <v>0</v>
      </c>
      <c r="Y16" s="542">
        <v>0</v>
      </c>
      <c r="Z16" s="542">
        <v>5</v>
      </c>
      <c r="AA16" s="542">
        <v>66787</v>
      </c>
      <c r="AB16" s="542">
        <v>49</v>
      </c>
      <c r="AC16" s="542">
        <v>6850</v>
      </c>
      <c r="AD16" s="491">
        <v>9</v>
      </c>
      <c r="AE16" s="491">
        <v>1613</v>
      </c>
      <c r="AF16" s="600">
        <v>2022</v>
      </c>
      <c r="AG16" s="599">
        <v>2022</v>
      </c>
      <c r="AH16" s="540">
        <v>275</v>
      </c>
      <c r="AI16" s="540">
        <v>59715</v>
      </c>
      <c r="AJ16" s="542">
        <v>57</v>
      </c>
      <c r="AK16" s="542">
        <v>10354</v>
      </c>
      <c r="AL16" s="542">
        <v>187</v>
      </c>
      <c r="AM16" s="542">
        <v>47791</v>
      </c>
      <c r="AN16" s="542">
        <v>13</v>
      </c>
      <c r="AO16" s="542">
        <v>742</v>
      </c>
      <c r="AP16" s="542">
        <v>1</v>
      </c>
      <c r="AQ16" s="542">
        <v>453</v>
      </c>
      <c r="AR16" s="542">
        <v>11</v>
      </c>
      <c r="AS16" s="542">
        <v>324</v>
      </c>
      <c r="AT16" s="491">
        <v>6</v>
      </c>
      <c r="AU16" s="491">
        <v>51</v>
      </c>
      <c r="AV16" s="600">
        <v>2022</v>
      </c>
      <c r="AW16" s="599">
        <v>2022</v>
      </c>
      <c r="AX16" s="540">
        <v>176</v>
      </c>
      <c r="AY16" s="598">
        <v>61100</v>
      </c>
      <c r="AZ16" s="542">
        <v>80</v>
      </c>
      <c r="BA16" s="542">
        <v>38004</v>
      </c>
      <c r="BB16" s="542">
        <v>74</v>
      </c>
      <c r="BC16" s="542">
        <v>19133</v>
      </c>
      <c r="BD16" s="542">
        <v>19</v>
      </c>
      <c r="BE16" s="542">
        <v>2081</v>
      </c>
      <c r="BF16" s="542">
        <v>1</v>
      </c>
      <c r="BG16" s="542">
        <v>1449</v>
      </c>
      <c r="BH16" s="542">
        <v>1</v>
      </c>
      <c r="BI16" s="542">
        <v>65</v>
      </c>
      <c r="BJ16" s="491">
        <v>1</v>
      </c>
      <c r="BK16" s="491">
        <v>368</v>
      </c>
      <c r="BL16" s="600">
        <v>2022</v>
      </c>
    </row>
    <row r="17" spans="1:64" s="693" customFormat="1" ht="42.95" customHeight="1">
      <c r="A17" s="659">
        <v>2023</v>
      </c>
      <c r="B17" s="594">
        <v>1478</v>
      </c>
      <c r="C17" s="594">
        <v>1610918</v>
      </c>
      <c r="D17" s="594">
        <v>499</v>
      </c>
      <c r="E17" s="594">
        <v>1305444</v>
      </c>
      <c r="F17" s="594">
        <v>889</v>
      </c>
      <c r="G17" s="594">
        <v>227847</v>
      </c>
      <c r="H17" s="594">
        <v>21</v>
      </c>
      <c r="I17" s="594">
        <v>2109</v>
      </c>
      <c r="J17" s="594">
        <v>8</v>
      </c>
      <c r="K17" s="594">
        <v>69438</v>
      </c>
      <c r="L17" s="594">
        <v>31</v>
      </c>
      <c r="M17" s="594">
        <v>3676</v>
      </c>
      <c r="N17" s="594">
        <v>30</v>
      </c>
      <c r="O17" s="594">
        <v>2403</v>
      </c>
      <c r="P17" s="660">
        <v>2023</v>
      </c>
      <c r="Q17" s="659">
        <v>2023</v>
      </c>
      <c r="R17" s="594">
        <v>1106</v>
      </c>
      <c r="S17" s="594">
        <v>1493345</v>
      </c>
      <c r="T17" s="595">
        <v>403</v>
      </c>
      <c r="U17" s="595">
        <v>1256003</v>
      </c>
      <c r="V17" s="595">
        <v>666</v>
      </c>
      <c r="W17" s="595">
        <v>165648</v>
      </c>
      <c r="X17" s="595">
        <v>4</v>
      </c>
      <c r="Y17" s="595">
        <v>294</v>
      </c>
      <c r="Z17" s="595">
        <v>4</v>
      </c>
      <c r="AA17" s="595">
        <v>66661</v>
      </c>
      <c r="AB17" s="595">
        <v>22</v>
      </c>
      <c r="AC17" s="595">
        <v>2577</v>
      </c>
      <c r="AD17" s="596">
        <v>7</v>
      </c>
      <c r="AE17" s="596">
        <v>2161</v>
      </c>
      <c r="AF17" s="660">
        <v>2023</v>
      </c>
      <c r="AG17" s="659">
        <v>2023</v>
      </c>
      <c r="AH17" s="594">
        <v>257</v>
      </c>
      <c r="AI17" s="594">
        <v>69166</v>
      </c>
      <c r="AJ17" s="595">
        <v>33</v>
      </c>
      <c r="AK17" s="595">
        <v>13303</v>
      </c>
      <c r="AL17" s="595">
        <v>183</v>
      </c>
      <c r="AM17" s="595">
        <v>51286</v>
      </c>
      <c r="AN17" s="595">
        <v>6</v>
      </c>
      <c r="AO17" s="595">
        <v>637</v>
      </c>
      <c r="AP17" s="595">
        <v>4</v>
      </c>
      <c r="AQ17" s="595">
        <v>2777</v>
      </c>
      <c r="AR17" s="595">
        <v>8</v>
      </c>
      <c r="AS17" s="595">
        <v>921</v>
      </c>
      <c r="AT17" s="596">
        <v>23</v>
      </c>
      <c r="AU17" s="596">
        <v>242</v>
      </c>
      <c r="AV17" s="660">
        <v>2023</v>
      </c>
      <c r="AW17" s="659">
        <v>2023</v>
      </c>
      <c r="AX17" s="594">
        <v>115</v>
      </c>
      <c r="AY17" s="597">
        <v>48407</v>
      </c>
      <c r="AZ17" s="595">
        <v>63</v>
      </c>
      <c r="BA17" s="595">
        <v>36138</v>
      </c>
      <c r="BB17" s="595">
        <v>40</v>
      </c>
      <c r="BC17" s="595">
        <v>10913</v>
      </c>
      <c r="BD17" s="595">
        <v>11</v>
      </c>
      <c r="BE17" s="595">
        <v>1178</v>
      </c>
      <c r="BF17" s="595" t="s">
        <v>44</v>
      </c>
      <c r="BG17" s="595" t="s">
        <v>44</v>
      </c>
      <c r="BH17" s="595">
        <v>1</v>
      </c>
      <c r="BI17" s="595">
        <v>178</v>
      </c>
      <c r="BJ17" s="596" t="s">
        <v>44</v>
      </c>
      <c r="BK17" s="596" t="s">
        <v>44</v>
      </c>
      <c r="BL17" s="660">
        <v>2023</v>
      </c>
    </row>
    <row r="18" spans="1:64" s="199" customFormat="1" ht="15" customHeight="1">
      <c r="A18" s="199" t="s">
        <v>702</v>
      </c>
      <c r="P18" s="152" t="s">
        <v>703</v>
      </c>
      <c r="Q18" s="199" t="s">
        <v>702</v>
      </c>
      <c r="T18" s="497"/>
      <c r="U18" s="497"/>
      <c r="V18" s="497"/>
      <c r="W18" s="497"/>
      <c r="AF18" s="152" t="s">
        <v>703</v>
      </c>
      <c r="AG18" s="199" t="s">
        <v>702</v>
      </c>
      <c r="AJ18" s="497"/>
      <c r="AK18" s="497"/>
      <c r="AL18" s="497"/>
      <c r="AM18" s="497"/>
      <c r="AV18" s="152" t="s">
        <v>703</v>
      </c>
      <c r="AW18" s="199" t="s">
        <v>702</v>
      </c>
      <c r="AZ18" s="497"/>
      <c r="BA18" s="497"/>
      <c r="BB18" s="497"/>
      <c r="BC18" s="497"/>
      <c r="BL18" s="152" t="s">
        <v>703</v>
      </c>
    </row>
    <row r="19" spans="1:64" s="545" customFormat="1" ht="20.25" customHeight="1">
      <c r="P19" s="546"/>
      <c r="T19" s="546"/>
      <c r="U19" s="546"/>
      <c r="V19" s="546"/>
      <c r="W19" s="546"/>
      <c r="AF19" s="546"/>
      <c r="AJ19" s="546"/>
      <c r="AK19" s="546"/>
      <c r="AL19" s="546"/>
      <c r="AM19" s="546"/>
      <c r="AV19" s="546"/>
      <c r="AZ19" s="546"/>
      <c r="BA19" s="546"/>
      <c r="BB19" s="546"/>
      <c r="BC19" s="546"/>
      <c r="BL19" s="546"/>
    </row>
    <row r="20" spans="1:64" s="545" customFormat="1" ht="20.25" customHeight="1">
      <c r="P20" s="546"/>
      <c r="T20" s="546"/>
      <c r="U20" s="546"/>
      <c r="V20" s="546"/>
      <c r="W20" s="546"/>
      <c r="AF20" s="546"/>
      <c r="AJ20" s="546"/>
      <c r="AK20" s="546"/>
      <c r="AL20" s="546"/>
      <c r="AM20" s="546"/>
      <c r="AV20" s="546"/>
      <c r="AZ20" s="546"/>
      <c r="BA20" s="546"/>
      <c r="BB20" s="546"/>
      <c r="BC20" s="546"/>
      <c r="BL20" s="546"/>
    </row>
    <row r="21" spans="1:64" s="545" customFormat="1" ht="20.25" customHeight="1">
      <c r="P21" s="546"/>
      <c r="T21" s="546"/>
      <c r="U21" s="546"/>
      <c r="V21" s="546"/>
      <c r="W21" s="546"/>
      <c r="AF21" s="546"/>
      <c r="AJ21" s="546"/>
      <c r="AK21" s="546"/>
      <c r="AL21" s="546"/>
      <c r="AM21" s="546"/>
      <c r="AV21" s="546"/>
      <c r="AZ21" s="546"/>
      <c r="BA21" s="546"/>
      <c r="BB21" s="546"/>
      <c r="BC21" s="546"/>
      <c r="BL21" s="546"/>
    </row>
    <row r="22" spans="1:64" s="545" customFormat="1" ht="20.25" customHeight="1">
      <c r="P22" s="546"/>
      <c r="T22" s="546"/>
      <c r="U22" s="546"/>
      <c r="V22" s="546"/>
      <c r="W22" s="546"/>
      <c r="AF22" s="546"/>
      <c r="AJ22" s="546"/>
      <c r="AK22" s="546"/>
      <c r="AL22" s="546"/>
      <c r="AM22" s="546"/>
      <c r="AV22" s="546"/>
      <c r="AZ22" s="546"/>
      <c r="BA22" s="546"/>
      <c r="BB22" s="546"/>
      <c r="BC22" s="546"/>
      <c r="BL22" s="546"/>
    </row>
    <row r="23" spans="1:64" s="545" customFormat="1" ht="20.25" customHeight="1">
      <c r="P23" s="546"/>
      <c r="T23" s="546"/>
      <c r="U23" s="546"/>
      <c r="V23" s="546"/>
      <c r="W23" s="546"/>
      <c r="AF23" s="546"/>
      <c r="AJ23" s="546"/>
      <c r="AK23" s="546"/>
      <c r="AL23" s="546"/>
      <c r="AM23" s="546"/>
      <c r="AV23" s="546"/>
      <c r="AZ23" s="546"/>
      <c r="BA23" s="546"/>
      <c r="BB23" s="546"/>
      <c r="BC23" s="546"/>
      <c r="BL23" s="546"/>
    </row>
    <row r="24" spans="1:64" s="545" customFormat="1" ht="20.25" customHeight="1">
      <c r="P24" s="546"/>
      <c r="T24" s="546"/>
      <c r="U24" s="546"/>
      <c r="V24" s="546"/>
      <c r="W24" s="546"/>
      <c r="AF24" s="546"/>
      <c r="AJ24" s="546"/>
      <c r="AK24" s="546"/>
      <c r="AL24" s="546"/>
      <c r="AM24" s="546"/>
      <c r="AV24" s="546"/>
      <c r="AZ24" s="546"/>
      <c r="BA24" s="546"/>
      <c r="BB24" s="546"/>
      <c r="BC24" s="546"/>
      <c r="BL24" s="546"/>
    </row>
    <row r="25" spans="1:64" s="545" customFormat="1" ht="20.25" customHeight="1">
      <c r="P25" s="546"/>
      <c r="T25" s="546"/>
      <c r="U25" s="546"/>
      <c r="V25" s="546"/>
      <c r="W25" s="546"/>
      <c r="AF25" s="546"/>
      <c r="AJ25" s="546"/>
      <c r="AK25" s="546"/>
      <c r="AL25" s="546"/>
      <c r="AM25" s="546"/>
      <c r="AV25" s="546"/>
      <c r="AZ25" s="546"/>
      <c r="BA25" s="546"/>
      <c r="BB25" s="546"/>
      <c r="BC25" s="546"/>
      <c r="BL25" s="546"/>
    </row>
    <row r="26" spans="1:64" s="545" customFormat="1" ht="20.25" customHeight="1">
      <c r="P26" s="546"/>
      <c r="T26" s="546"/>
      <c r="U26" s="546"/>
      <c r="V26" s="546"/>
      <c r="W26" s="546"/>
      <c r="AF26" s="546"/>
      <c r="AJ26" s="546"/>
      <c r="AK26" s="546"/>
      <c r="AL26" s="546"/>
      <c r="AM26" s="546"/>
      <c r="AV26" s="546"/>
      <c r="AZ26" s="546"/>
      <c r="BA26" s="546"/>
      <c r="BB26" s="546"/>
      <c r="BC26" s="546"/>
      <c r="BL26" s="546"/>
    </row>
    <row r="27" spans="1:64" s="545" customFormat="1" ht="20.25" customHeight="1">
      <c r="P27" s="546"/>
      <c r="T27" s="546"/>
      <c r="U27" s="546"/>
      <c r="V27" s="546"/>
      <c r="W27" s="546"/>
      <c r="AF27" s="546"/>
      <c r="AJ27" s="546"/>
      <c r="AK27" s="546"/>
      <c r="AL27" s="546"/>
      <c r="AM27" s="546"/>
      <c r="AV27" s="546"/>
      <c r="AZ27" s="546"/>
      <c r="BA27" s="546"/>
      <c r="BB27" s="546"/>
      <c r="BC27" s="546"/>
      <c r="BL27" s="546"/>
    </row>
    <row r="28" spans="1:64" s="545" customFormat="1" ht="20.25" customHeight="1">
      <c r="P28" s="546"/>
      <c r="T28" s="546"/>
      <c r="U28" s="546"/>
      <c r="V28" s="546"/>
      <c r="W28" s="546"/>
      <c r="AF28" s="546"/>
      <c r="AJ28" s="546"/>
      <c r="AK28" s="546"/>
      <c r="AL28" s="546"/>
      <c r="AM28" s="546"/>
      <c r="AV28" s="546"/>
      <c r="AZ28" s="546"/>
      <c r="BA28" s="546"/>
      <c r="BB28" s="546"/>
      <c r="BC28" s="546"/>
      <c r="BL28" s="546"/>
    </row>
    <row r="29" spans="1:64" s="545" customFormat="1" ht="20.25" customHeight="1">
      <c r="P29" s="546"/>
      <c r="T29" s="546"/>
      <c r="U29" s="546"/>
      <c r="V29" s="546"/>
      <c r="W29" s="546"/>
      <c r="AF29" s="546"/>
      <c r="AJ29" s="546"/>
      <c r="AK29" s="546"/>
      <c r="AL29" s="546"/>
      <c r="AM29" s="546"/>
      <c r="AV29" s="546"/>
      <c r="AZ29" s="546"/>
      <c r="BA29" s="546"/>
      <c r="BB29" s="546"/>
      <c r="BC29" s="546"/>
      <c r="BL29" s="546"/>
    </row>
    <row r="30" spans="1:64" s="545" customFormat="1" ht="20.25" customHeight="1">
      <c r="P30" s="546"/>
      <c r="T30" s="546"/>
      <c r="U30" s="546"/>
      <c r="V30" s="546"/>
      <c r="W30" s="546"/>
      <c r="AF30" s="546"/>
      <c r="AJ30" s="546"/>
      <c r="AK30" s="546"/>
      <c r="AL30" s="546"/>
      <c r="AM30" s="546"/>
      <c r="AV30" s="546"/>
      <c r="AZ30" s="546"/>
      <c r="BA30" s="546"/>
      <c r="BB30" s="546"/>
      <c r="BC30" s="546"/>
      <c r="BL30" s="546"/>
    </row>
    <row r="31" spans="1:64" s="545" customFormat="1" ht="20.25" customHeight="1">
      <c r="P31" s="546"/>
      <c r="T31" s="546"/>
      <c r="U31" s="546"/>
      <c r="V31" s="546"/>
      <c r="W31" s="546"/>
      <c r="AF31" s="546"/>
      <c r="AJ31" s="546"/>
      <c r="AK31" s="546"/>
      <c r="AL31" s="546"/>
      <c r="AM31" s="546"/>
      <c r="AV31" s="546"/>
      <c r="AZ31" s="546"/>
      <c r="BA31" s="546"/>
      <c r="BB31" s="546"/>
      <c r="BC31" s="546"/>
      <c r="BL31" s="546"/>
    </row>
    <row r="32" spans="1:64" s="545" customFormat="1" ht="20.25" customHeight="1">
      <c r="P32" s="546"/>
      <c r="T32" s="546"/>
      <c r="U32" s="546"/>
      <c r="V32" s="546"/>
      <c r="W32" s="546"/>
      <c r="AF32" s="546"/>
      <c r="AJ32" s="546"/>
      <c r="AK32" s="546"/>
      <c r="AL32" s="546"/>
      <c r="AM32" s="546"/>
      <c r="AV32" s="546"/>
      <c r="AZ32" s="546"/>
      <c r="BA32" s="546"/>
      <c r="BB32" s="546"/>
      <c r="BC32" s="546"/>
      <c r="BL32" s="546"/>
    </row>
    <row r="33" spans="16:64" s="545" customFormat="1" ht="20.25" customHeight="1">
      <c r="P33" s="546"/>
      <c r="T33" s="546"/>
      <c r="U33" s="546"/>
      <c r="V33" s="546"/>
      <c r="W33" s="546"/>
      <c r="AF33" s="546"/>
      <c r="AJ33" s="546"/>
      <c r="AK33" s="546"/>
      <c r="AL33" s="546"/>
      <c r="AM33" s="546"/>
      <c r="AV33" s="546"/>
      <c r="AZ33" s="546"/>
      <c r="BA33" s="546"/>
      <c r="BB33" s="546"/>
      <c r="BC33" s="546"/>
      <c r="BL33" s="546"/>
    </row>
    <row r="34" spans="16:64" s="545" customFormat="1" ht="20.25" customHeight="1">
      <c r="P34" s="546"/>
      <c r="T34" s="546"/>
      <c r="U34" s="546"/>
      <c r="V34" s="546"/>
      <c r="W34" s="546"/>
      <c r="AF34" s="546"/>
      <c r="AJ34" s="546"/>
      <c r="AK34" s="546"/>
      <c r="AL34" s="546"/>
      <c r="AM34" s="546"/>
      <c r="AV34" s="546"/>
      <c r="AZ34" s="546"/>
      <c r="BA34" s="546"/>
      <c r="BB34" s="546"/>
      <c r="BC34" s="546"/>
      <c r="BL34" s="546"/>
    </row>
    <row r="35" spans="16:64" s="545" customFormat="1" ht="20.25" customHeight="1">
      <c r="P35" s="546"/>
      <c r="T35" s="546"/>
      <c r="U35" s="546"/>
      <c r="V35" s="546"/>
      <c r="W35" s="546"/>
      <c r="AF35" s="546"/>
      <c r="AJ35" s="546"/>
      <c r="AK35" s="546"/>
      <c r="AL35" s="546"/>
      <c r="AM35" s="546"/>
      <c r="AV35" s="546"/>
      <c r="AZ35" s="546"/>
      <c r="BA35" s="546"/>
      <c r="BB35" s="546"/>
      <c r="BC35" s="546"/>
      <c r="BL35" s="546"/>
    </row>
    <row r="36" spans="16:64" s="547" customFormat="1" ht="20.25" customHeight="1">
      <c r="P36" s="548"/>
      <c r="T36" s="548"/>
      <c r="U36" s="548"/>
      <c r="V36" s="548"/>
      <c r="W36" s="548"/>
      <c r="AF36" s="548"/>
      <c r="AJ36" s="548"/>
      <c r="AK36" s="548"/>
      <c r="AL36" s="548"/>
      <c r="AM36" s="548"/>
      <c r="AV36" s="548"/>
      <c r="AZ36" s="548"/>
      <c r="BA36" s="548"/>
      <c r="BB36" s="548"/>
      <c r="BC36" s="548"/>
      <c r="BL36" s="548"/>
    </row>
    <row r="37" spans="16:64" s="547" customFormat="1" ht="20.25" customHeight="1">
      <c r="P37" s="548"/>
      <c r="T37" s="548"/>
      <c r="U37" s="548"/>
      <c r="V37" s="548"/>
      <c r="W37" s="548"/>
      <c r="AF37" s="548"/>
      <c r="AJ37" s="548"/>
      <c r="AK37" s="548"/>
      <c r="AL37" s="548"/>
      <c r="AM37" s="548"/>
      <c r="AV37" s="548"/>
      <c r="AZ37" s="548"/>
      <c r="BA37" s="548"/>
      <c r="BB37" s="548"/>
      <c r="BC37" s="548"/>
      <c r="BL37" s="548"/>
    </row>
    <row r="38" spans="16:64" s="547" customFormat="1" ht="20.25" customHeight="1">
      <c r="P38" s="548"/>
      <c r="T38" s="548"/>
      <c r="U38" s="548"/>
      <c r="V38" s="548"/>
      <c r="W38" s="548"/>
      <c r="AF38" s="548"/>
      <c r="AJ38" s="548"/>
      <c r="AK38" s="548"/>
      <c r="AL38" s="548"/>
      <c r="AM38" s="548"/>
      <c r="AV38" s="548"/>
      <c r="AZ38" s="548"/>
      <c r="BA38" s="548"/>
      <c r="BB38" s="548"/>
      <c r="BC38" s="548"/>
      <c r="BL38" s="548"/>
    </row>
    <row r="39" spans="16:64" ht="20.25" customHeight="1"/>
  </sheetData>
  <dataConsolidate/>
  <mergeCells count="24">
    <mergeCell ref="H4:I4"/>
    <mergeCell ref="J1:P1"/>
    <mergeCell ref="Q1:Y1"/>
    <mergeCell ref="A3:A7"/>
    <mergeCell ref="P3:P7"/>
    <mergeCell ref="Q3:Q7"/>
    <mergeCell ref="X4:Y4"/>
    <mergeCell ref="H5:I5"/>
    <mergeCell ref="X5:Y5"/>
    <mergeCell ref="Z1:AF1"/>
    <mergeCell ref="AG1:AO1"/>
    <mergeCell ref="AP1:AV1"/>
    <mergeCell ref="AW1:BE1"/>
    <mergeCell ref="BF1:BL1"/>
    <mergeCell ref="A1:I1"/>
    <mergeCell ref="AF3:AF7"/>
    <mergeCell ref="AG3:AG7"/>
    <mergeCell ref="AV3:AV7"/>
    <mergeCell ref="AW3:AW7"/>
    <mergeCell ref="BL3:BL7"/>
    <mergeCell ref="AN4:AO4"/>
    <mergeCell ref="BD4:BE4"/>
    <mergeCell ref="AN5:AO5"/>
    <mergeCell ref="BD5:BE5"/>
  </mergeCells>
  <phoneticPr fontId="6" type="noConversion"/>
  <printOptions horizontalCentered="1" gridLines="1" gridLinesSet="0"/>
  <pageMargins left="1.2204724409448819" right="1.2204724409448819" top="1.1023622047244095" bottom="2.3228346456692917" header="0" footer="0"/>
  <pageSetup paperSize="9" scale="78" orientation="portrait" r:id="rId1"/>
  <headerFooter alignWithMargins="0"/>
  <colBreaks count="7" manualBreakCount="7">
    <brk id="9" max="1048575" man="1"/>
    <brk id="16" max="1048575" man="1"/>
    <brk id="25" max="1048575" man="1"/>
    <brk id="32" max="1048575" man="1"/>
    <brk id="41" max="1048575" man="1"/>
    <brk id="48" max="1048575" man="1"/>
    <brk id="5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view="pageBreakPreview" zoomScaleSheetLayoutView="100" workbookViewId="0">
      <pane xSplit="1" ySplit="6" topLeftCell="B7" activePane="bottomRight" state="frozen"/>
      <selection activeCell="K15" sqref="K15"/>
      <selection pane="topRight" activeCell="K15" sqref="K15"/>
      <selection pane="bottomLeft" activeCell="K15" sqref="K15"/>
      <selection pane="bottomRight" sqref="A1:I1"/>
    </sheetView>
  </sheetViews>
  <sheetFormatPr defaultRowHeight="17.25"/>
  <cols>
    <col min="1" max="1" width="7.875" style="500" customWidth="1"/>
    <col min="2" max="2" width="8.125" style="500" customWidth="1"/>
    <col min="3" max="3" width="9.75" style="500" customWidth="1"/>
    <col min="4" max="4" width="8.875" style="500" customWidth="1"/>
    <col min="5" max="5" width="9" style="500"/>
    <col min="6" max="6" width="7.875" style="501" customWidth="1"/>
    <col min="7" max="7" width="8.75" style="501" customWidth="1"/>
    <col min="8" max="8" width="7.5" style="500" customWidth="1"/>
    <col min="9" max="9" width="9.625" style="500" customWidth="1"/>
    <col min="10" max="10" width="7.875" style="500" customWidth="1"/>
    <col min="11" max="11" width="11.375" style="500" customWidth="1"/>
    <col min="12" max="12" width="7.5" style="500" customWidth="1"/>
    <col min="13" max="13" width="8.5" style="500" customWidth="1"/>
    <col min="14" max="14" width="8.25" style="500" customWidth="1"/>
    <col min="15" max="15" width="8" style="500" customWidth="1"/>
    <col min="16" max="16" width="7.75" style="502" customWidth="1"/>
    <col min="17" max="17" width="8.5" style="502" customWidth="1"/>
    <col min="18" max="18" width="9.625" style="500" customWidth="1"/>
    <col min="19" max="16384" width="9" style="500"/>
  </cols>
  <sheetData>
    <row r="1" spans="1:18" s="485" customFormat="1" ht="20.100000000000001" customHeight="1">
      <c r="A1" s="926" t="s">
        <v>758</v>
      </c>
      <c r="B1" s="926"/>
      <c r="C1" s="926"/>
      <c r="D1" s="926"/>
      <c r="E1" s="926"/>
      <c r="F1" s="926"/>
      <c r="G1" s="926"/>
      <c r="H1" s="926"/>
      <c r="I1" s="926"/>
      <c r="J1" s="926" t="s">
        <v>338</v>
      </c>
      <c r="K1" s="926"/>
      <c r="L1" s="926"/>
      <c r="M1" s="926"/>
      <c r="N1" s="926"/>
      <c r="O1" s="926"/>
      <c r="P1" s="926"/>
      <c r="Q1" s="926"/>
      <c r="R1" s="926"/>
    </row>
    <row r="2" spans="1:18" s="489" customFormat="1" ht="20.100000000000001" customHeight="1" thickBot="1">
      <c r="A2" s="486" t="s">
        <v>147</v>
      </c>
      <c r="B2" s="486"/>
      <c r="C2" s="486"/>
      <c r="D2" s="486"/>
      <c r="E2" s="486"/>
      <c r="F2" s="487"/>
      <c r="G2" s="487"/>
      <c r="H2" s="486"/>
      <c r="I2" s="486"/>
      <c r="J2" s="486"/>
      <c r="K2" s="486"/>
      <c r="L2" s="486"/>
      <c r="M2" s="486"/>
      <c r="N2" s="486"/>
      <c r="O2" s="486"/>
      <c r="P2" s="488"/>
      <c r="Q2" s="488"/>
      <c r="R2" s="488" t="s">
        <v>337</v>
      </c>
    </row>
    <row r="3" spans="1:18" s="199" customFormat="1" ht="21.95" customHeight="1" thickTop="1">
      <c r="A3" s="880" t="s">
        <v>347</v>
      </c>
      <c r="B3" s="917" t="s">
        <v>134</v>
      </c>
      <c r="C3" s="927"/>
      <c r="D3" s="917" t="s">
        <v>135</v>
      </c>
      <c r="E3" s="927"/>
      <c r="F3" s="917" t="s">
        <v>346</v>
      </c>
      <c r="G3" s="927"/>
      <c r="H3" s="917" t="s">
        <v>345</v>
      </c>
      <c r="I3" s="930"/>
      <c r="J3" s="930" t="s">
        <v>344</v>
      </c>
      <c r="K3" s="927"/>
      <c r="L3" s="917" t="s">
        <v>351</v>
      </c>
      <c r="M3" s="927"/>
      <c r="N3" s="917" t="s">
        <v>136</v>
      </c>
      <c r="O3" s="927"/>
      <c r="P3" s="917" t="s">
        <v>137</v>
      </c>
      <c r="Q3" s="927"/>
      <c r="R3" s="933" t="s">
        <v>130</v>
      </c>
    </row>
    <row r="4" spans="1:18" s="199" customFormat="1" ht="27" customHeight="1">
      <c r="A4" s="881"/>
      <c r="B4" s="919" t="s">
        <v>42</v>
      </c>
      <c r="C4" s="936"/>
      <c r="D4" s="919" t="s">
        <v>343</v>
      </c>
      <c r="E4" s="936"/>
      <c r="F4" s="928" t="s">
        <v>342</v>
      </c>
      <c r="G4" s="929"/>
      <c r="H4" s="931" t="s">
        <v>341</v>
      </c>
      <c r="I4" s="932"/>
      <c r="J4" s="925" t="s">
        <v>340</v>
      </c>
      <c r="K4" s="936"/>
      <c r="L4" s="937" t="s">
        <v>339</v>
      </c>
      <c r="M4" s="938"/>
      <c r="N4" s="919" t="s">
        <v>138</v>
      </c>
      <c r="O4" s="936"/>
      <c r="P4" s="919" t="s">
        <v>6</v>
      </c>
      <c r="Q4" s="936"/>
      <c r="R4" s="934"/>
    </row>
    <row r="5" spans="1:18" s="199" customFormat="1" ht="27.75" customHeight="1">
      <c r="A5" s="881"/>
      <c r="B5" s="505" t="s">
        <v>139</v>
      </c>
      <c r="C5" s="509" t="s">
        <v>140</v>
      </c>
      <c r="D5" s="505" t="s">
        <v>139</v>
      </c>
      <c r="E5" s="509" t="s">
        <v>140</v>
      </c>
      <c r="F5" s="510" t="s">
        <v>139</v>
      </c>
      <c r="G5" s="490" t="s">
        <v>140</v>
      </c>
      <c r="H5" s="505" t="s">
        <v>139</v>
      </c>
      <c r="I5" s="490" t="s">
        <v>140</v>
      </c>
      <c r="J5" s="497" t="s">
        <v>139</v>
      </c>
      <c r="K5" s="490" t="s">
        <v>140</v>
      </c>
      <c r="L5" s="505" t="s">
        <v>139</v>
      </c>
      <c r="M5" s="505" t="s">
        <v>140</v>
      </c>
      <c r="N5" s="505" t="s">
        <v>139</v>
      </c>
      <c r="O5" s="511" t="s">
        <v>140</v>
      </c>
      <c r="P5" s="505" t="s">
        <v>139</v>
      </c>
      <c r="Q5" s="505" t="s">
        <v>140</v>
      </c>
      <c r="R5" s="934"/>
    </row>
    <row r="6" spans="1:18" s="199" customFormat="1" ht="26.25" customHeight="1">
      <c r="A6" s="882"/>
      <c r="B6" s="506" t="s">
        <v>336</v>
      </c>
      <c r="C6" s="512" t="s">
        <v>335</v>
      </c>
      <c r="D6" s="506" t="s">
        <v>336</v>
      </c>
      <c r="E6" s="512" t="s">
        <v>335</v>
      </c>
      <c r="F6" s="508" t="s">
        <v>336</v>
      </c>
      <c r="G6" s="484" t="s">
        <v>335</v>
      </c>
      <c r="H6" s="506" t="s">
        <v>336</v>
      </c>
      <c r="I6" s="484" t="s">
        <v>335</v>
      </c>
      <c r="J6" s="507" t="s">
        <v>336</v>
      </c>
      <c r="K6" s="484" t="s">
        <v>335</v>
      </c>
      <c r="L6" s="506" t="s">
        <v>336</v>
      </c>
      <c r="M6" s="512" t="s">
        <v>335</v>
      </c>
      <c r="N6" s="506" t="s">
        <v>336</v>
      </c>
      <c r="O6" s="512" t="s">
        <v>335</v>
      </c>
      <c r="P6" s="506" t="s">
        <v>336</v>
      </c>
      <c r="Q6" s="512" t="s">
        <v>335</v>
      </c>
      <c r="R6" s="935"/>
    </row>
    <row r="7" spans="1:18" s="482" customFormat="1" ht="44.25" customHeight="1">
      <c r="A7" s="493">
        <v>2014</v>
      </c>
      <c r="B7" s="395">
        <f>SUM(D7+F7+H7+J7+L7+N7+P7)</f>
        <v>1395</v>
      </c>
      <c r="C7" s="491">
        <v>4452131</v>
      </c>
      <c r="D7" s="491">
        <v>371</v>
      </c>
      <c r="E7" s="491">
        <v>4039924</v>
      </c>
      <c r="F7" s="491">
        <v>398</v>
      </c>
      <c r="G7" s="491">
        <v>121555</v>
      </c>
      <c r="H7" s="491">
        <v>97</v>
      </c>
      <c r="I7" s="491">
        <v>26712</v>
      </c>
      <c r="J7" s="491">
        <v>312</v>
      </c>
      <c r="K7" s="491">
        <v>131022</v>
      </c>
      <c r="L7" s="491">
        <v>1</v>
      </c>
      <c r="M7" s="491">
        <v>244</v>
      </c>
      <c r="N7" s="491">
        <v>70</v>
      </c>
      <c r="O7" s="491">
        <v>72004</v>
      </c>
      <c r="P7" s="491">
        <v>146</v>
      </c>
      <c r="Q7" s="492">
        <v>60670</v>
      </c>
      <c r="R7" s="494">
        <v>2014</v>
      </c>
    </row>
    <row r="8" spans="1:18" s="482" customFormat="1" ht="44.25" customHeight="1">
      <c r="A8" s="493">
        <v>2015</v>
      </c>
      <c r="B8" s="395">
        <f>SUM(D8+F8+H8+J8+L8+N8+P8)</f>
        <v>1417</v>
      </c>
      <c r="C8" s="491">
        <v>611890</v>
      </c>
      <c r="D8" s="491">
        <v>400</v>
      </c>
      <c r="E8" s="491">
        <v>179129</v>
      </c>
      <c r="F8" s="491">
        <v>427</v>
      </c>
      <c r="G8" s="491">
        <v>175791</v>
      </c>
      <c r="H8" s="491">
        <v>152</v>
      </c>
      <c r="I8" s="491">
        <v>47077</v>
      </c>
      <c r="J8" s="491">
        <v>255</v>
      </c>
      <c r="K8" s="491">
        <v>133929</v>
      </c>
      <c r="L8" s="491">
        <v>68</v>
      </c>
      <c r="M8" s="491">
        <v>32663</v>
      </c>
      <c r="N8" s="491">
        <v>19</v>
      </c>
      <c r="O8" s="491">
        <v>17916</v>
      </c>
      <c r="P8" s="491">
        <v>96</v>
      </c>
      <c r="Q8" s="492">
        <v>25385</v>
      </c>
      <c r="R8" s="494">
        <v>2015</v>
      </c>
    </row>
    <row r="9" spans="1:18" s="482" customFormat="1" ht="44.25" customHeight="1">
      <c r="A9" s="493">
        <v>2016</v>
      </c>
      <c r="B9" s="395">
        <f>SUM(D9+F9+H9+J9+L9+N9+P9)</f>
        <v>1671</v>
      </c>
      <c r="C9" s="491">
        <v>1252112</v>
      </c>
      <c r="D9" s="491">
        <v>450</v>
      </c>
      <c r="E9" s="491">
        <v>538168</v>
      </c>
      <c r="F9" s="491">
        <v>532</v>
      </c>
      <c r="G9" s="491">
        <v>338925</v>
      </c>
      <c r="H9" s="491">
        <v>158</v>
      </c>
      <c r="I9" s="491">
        <v>46490</v>
      </c>
      <c r="J9" s="491">
        <v>279</v>
      </c>
      <c r="K9" s="491">
        <v>141644</v>
      </c>
      <c r="L9" s="491">
        <v>71</v>
      </c>
      <c r="M9" s="491">
        <v>46737</v>
      </c>
      <c r="N9" s="491">
        <v>25</v>
      </c>
      <c r="O9" s="491">
        <v>16318</v>
      </c>
      <c r="P9" s="491">
        <v>156</v>
      </c>
      <c r="Q9" s="492">
        <v>123830</v>
      </c>
      <c r="R9" s="494">
        <v>2016</v>
      </c>
    </row>
    <row r="10" spans="1:18" s="482" customFormat="1" ht="42.95" customHeight="1">
      <c r="A10" s="493">
        <v>2017</v>
      </c>
      <c r="B10" s="495">
        <v>1724</v>
      </c>
      <c r="C10" s="491">
        <v>1710466</v>
      </c>
      <c r="D10" s="491">
        <v>513</v>
      </c>
      <c r="E10" s="491">
        <v>870075</v>
      </c>
      <c r="F10" s="491">
        <v>622</v>
      </c>
      <c r="G10" s="491">
        <v>331637</v>
      </c>
      <c r="H10" s="491">
        <v>140</v>
      </c>
      <c r="I10" s="491">
        <v>41864</v>
      </c>
      <c r="J10" s="491">
        <v>199</v>
      </c>
      <c r="K10" s="491">
        <v>138533</v>
      </c>
      <c r="L10" s="491">
        <v>12</v>
      </c>
      <c r="M10" s="491">
        <v>21462</v>
      </c>
      <c r="N10" s="491">
        <v>55</v>
      </c>
      <c r="O10" s="491">
        <v>64216</v>
      </c>
      <c r="P10" s="491">
        <v>183</v>
      </c>
      <c r="Q10" s="492">
        <v>242679</v>
      </c>
      <c r="R10" s="494">
        <v>2017</v>
      </c>
    </row>
    <row r="11" spans="1:18" s="482" customFormat="1" ht="42.95" customHeight="1">
      <c r="A11" s="554">
        <v>2018</v>
      </c>
      <c r="B11" s="491">
        <v>2042</v>
      </c>
      <c r="C11" s="491">
        <v>1143875</v>
      </c>
      <c r="D11" s="491">
        <v>495</v>
      </c>
      <c r="E11" s="491">
        <v>360609</v>
      </c>
      <c r="F11" s="491">
        <v>782</v>
      </c>
      <c r="G11" s="491">
        <v>335856</v>
      </c>
      <c r="H11" s="491">
        <v>265</v>
      </c>
      <c r="I11" s="491">
        <v>61472</v>
      </c>
      <c r="J11" s="491">
        <v>251</v>
      </c>
      <c r="K11" s="491">
        <v>175994</v>
      </c>
      <c r="L11" s="491">
        <v>62</v>
      </c>
      <c r="M11" s="491">
        <v>63831</v>
      </c>
      <c r="N11" s="491">
        <v>6</v>
      </c>
      <c r="O11" s="491">
        <v>12791</v>
      </c>
      <c r="P11" s="491">
        <v>181</v>
      </c>
      <c r="Q11" s="492">
        <v>133322</v>
      </c>
      <c r="R11" s="494">
        <v>2018</v>
      </c>
    </row>
    <row r="12" spans="1:18" s="482" customFormat="1" ht="42.95" customHeight="1">
      <c r="A12" s="554">
        <v>2019</v>
      </c>
      <c r="B12" s="491">
        <v>1859</v>
      </c>
      <c r="C12" s="491">
        <v>2109739</v>
      </c>
      <c r="D12" s="491">
        <v>453</v>
      </c>
      <c r="E12" s="491">
        <v>1128370</v>
      </c>
      <c r="F12" s="491">
        <v>709</v>
      </c>
      <c r="G12" s="491">
        <v>299169</v>
      </c>
      <c r="H12" s="491">
        <v>196</v>
      </c>
      <c r="I12" s="491">
        <v>40044</v>
      </c>
      <c r="J12" s="491">
        <v>222</v>
      </c>
      <c r="K12" s="491">
        <v>97762</v>
      </c>
      <c r="L12" s="491">
        <v>76</v>
      </c>
      <c r="M12" s="491">
        <v>105277</v>
      </c>
      <c r="N12" s="491">
        <v>20</v>
      </c>
      <c r="O12" s="491">
        <v>16907</v>
      </c>
      <c r="P12" s="491">
        <v>183</v>
      </c>
      <c r="Q12" s="492">
        <v>422210</v>
      </c>
      <c r="R12" s="494">
        <v>2019</v>
      </c>
    </row>
    <row r="13" spans="1:18" s="482" customFormat="1" ht="42.95" customHeight="1">
      <c r="A13" s="554">
        <v>2020</v>
      </c>
      <c r="B13" s="491">
        <f>SUM(D13,F13,H13,J13,L13,N13,P13)</f>
        <v>1845</v>
      </c>
      <c r="C13" s="491">
        <f>SUM(E13,G13,I13,K13,M13,O13,Q13)</f>
        <v>2002604</v>
      </c>
      <c r="D13" s="491">
        <v>540</v>
      </c>
      <c r="E13" s="491">
        <v>1013852</v>
      </c>
      <c r="F13" s="491">
        <v>729</v>
      </c>
      <c r="G13" s="491">
        <v>227823</v>
      </c>
      <c r="H13" s="491">
        <v>84</v>
      </c>
      <c r="I13" s="491">
        <v>25072</v>
      </c>
      <c r="J13" s="491">
        <v>199</v>
      </c>
      <c r="K13" s="491">
        <v>171518</v>
      </c>
      <c r="L13" s="491">
        <v>70</v>
      </c>
      <c r="M13" s="491">
        <v>99699</v>
      </c>
      <c r="N13" s="491">
        <v>22</v>
      </c>
      <c r="O13" s="491">
        <v>21669</v>
      </c>
      <c r="P13" s="491">
        <v>201</v>
      </c>
      <c r="Q13" s="492">
        <v>442971</v>
      </c>
      <c r="R13" s="494">
        <v>2020</v>
      </c>
    </row>
    <row r="14" spans="1:18" s="482" customFormat="1" ht="42.95" customHeight="1">
      <c r="A14" s="554">
        <v>2021</v>
      </c>
      <c r="B14" s="491">
        <f>SUM(D14,F14,H14,J14,L14,N14,P14)</f>
        <v>2593</v>
      </c>
      <c r="C14" s="491">
        <f>SUM(E14,G14,I14,K14,M14,O14,Q14)</f>
        <v>1977579</v>
      </c>
      <c r="D14" s="491">
        <v>911</v>
      </c>
      <c r="E14" s="491">
        <v>810489</v>
      </c>
      <c r="F14" s="491">
        <v>1076</v>
      </c>
      <c r="G14" s="491">
        <v>483941</v>
      </c>
      <c r="H14" s="491">
        <v>60</v>
      </c>
      <c r="I14" s="491">
        <v>15105</v>
      </c>
      <c r="J14" s="491">
        <v>254</v>
      </c>
      <c r="K14" s="491">
        <v>167878</v>
      </c>
      <c r="L14" s="491">
        <v>64</v>
      </c>
      <c r="M14" s="491">
        <v>58599</v>
      </c>
      <c r="N14" s="491">
        <v>9</v>
      </c>
      <c r="O14" s="491">
        <v>3445</v>
      </c>
      <c r="P14" s="491">
        <v>219</v>
      </c>
      <c r="Q14" s="492">
        <v>438122</v>
      </c>
      <c r="R14" s="494">
        <v>2021</v>
      </c>
    </row>
    <row r="15" spans="1:18" s="482" customFormat="1" ht="42.95" customHeight="1">
      <c r="A15" s="554">
        <v>2022</v>
      </c>
      <c r="B15" s="491">
        <v>2208</v>
      </c>
      <c r="C15" s="491">
        <v>2034424</v>
      </c>
      <c r="D15" s="491">
        <v>654</v>
      </c>
      <c r="E15" s="491">
        <v>791274</v>
      </c>
      <c r="F15" s="491">
        <v>1029</v>
      </c>
      <c r="G15" s="491">
        <v>420981</v>
      </c>
      <c r="H15" s="491">
        <v>18</v>
      </c>
      <c r="I15" s="491">
        <v>4665</v>
      </c>
      <c r="J15" s="491">
        <v>220</v>
      </c>
      <c r="K15" s="491">
        <v>228274</v>
      </c>
      <c r="L15" s="491">
        <v>62</v>
      </c>
      <c r="M15" s="491">
        <v>55285</v>
      </c>
      <c r="N15" s="491">
        <v>20</v>
      </c>
      <c r="O15" s="491">
        <v>7559</v>
      </c>
      <c r="P15" s="491">
        <v>205</v>
      </c>
      <c r="Q15" s="492">
        <v>526386</v>
      </c>
      <c r="R15" s="494">
        <v>2022</v>
      </c>
    </row>
    <row r="16" spans="1:18" s="669" customFormat="1" ht="42.95" customHeight="1">
      <c r="A16" s="694">
        <v>2023</v>
      </c>
      <c r="B16" s="596">
        <v>1478</v>
      </c>
      <c r="C16" s="596">
        <v>1610918</v>
      </c>
      <c r="D16" s="596">
        <v>376</v>
      </c>
      <c r="E16" s="596">
        <v>660489</v>
      </c>
      <c r="F16" s="596">
        <v>644</v>
      </c>
      <c r="G16" s="596">
        <v>208268</v>
      </c>
      <c r="H16" s="596">
        <v>24</v>
      </c>
      <c r="I16" s="596">
        <v>8646</v>
      </c>
      <c r="J16" s="596">
        <v>189</v>
      </c>
      <c r="K16" s="596">
        <v>172797</v>
      </c>
      <c r="L16" s="596">
        <v>32</v>
      </c>
      <c r="M16" s="596">
        <v>31387</v>
      </c>
      <c r="N16" s="596">
        <v>46</v>
      </c>
      <c r="O16" s="596">
        <v>18569</v>
      </c>
      <c r="P16" s="596">
        <v>167</v>
      </c>
      <c r="Q16" s="661">
        <v>510763</v>
      </c>
      <c r="R16" s="695">
        <v>2023</v>
      </c>
    </row>
    <row r="17" spans="1:18" s="199" customFormat="1" ht="42.95" customHeight="1">
      <c r="A17" s="151" t="s">
        <v>374</v>
      </c>
      <c r="B17" s="496"/>
      <c r="D17" s="496"/>
      <c r="F17" s="497"/>
      <c r="G17" s="497"/>
      <c r="L17" s="498"/>
      <c r="M17" s="498"/>
      <c r="O17" s="498"/>
      <c r="P17" s="499"/>
      <c r="Q17" s="499"/>
      <c r="R17" s="152" t="s">
        <v>375</v>
      </c>
    </row>
  </sheetData>
  <mergeCells count="20">
    <mergeCell ref="N3:O3"/>
    <mergeCell ref="N4:O4"/>
    <mergeCell ref="P3:Q3"/>
    <mergeCell ref="P4:Q4"/>
    <mergeCell ref="B3:C3"/>
    <mergeCell ref="B4:C4"/>
    <mergeCell ref="L3:M3"/>
    <mergeCell ref="L4:M4"/>
    <mergeCell ref="J3:K3"/>
    <mergeCell ref="J4:K4"/>
    <mergeCell ref="A1:I1"/>
    <mergeCell ref="J1:R1"/>
    <mergeCell ref="F3:G3"/>
    <mergeCell ref="F4:G4"/>
    <mergeCell ref="H3:I3"/>
    <mergeCell ref="H4:I4"/>
    <mergeCell ref="A3:A6"/>
    <mergeCell ref="R3:R6"/>
    <mergeCell ref="D3:E3"/>
    <mergeCell ref="D4:E4"/>
  </mergeCells>
  <phoneticPr fontId="6" type="noConversion"/>
  <printOptions horizontalCentered="1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18"/>
  <sheetViews>
    <sheetView view="pageBreakPreview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11" sqref="A11"/>
    </sheetView>
  </sheetViews>
  <sheetFormatPr defaultRowHeight="17.25"/>
  <cols>
    <col min="1" max="1" width="10" style="643" customWidth="1"/>
    <col min="2" max="2" width="9.375" style="644" customWidth="1"/>
    <col min="3" max="3" width="9.375" style="645" customWidth="1"/>
    <col min="4" max="4" width="8.875" style="645" customWidth="1"/>
    <col min="5" max="5" width="8.625" style="645" customWidth="1"/>
    <col min="6" max="6" width="9" style="645"/>
    <col min="7" max="7" width="9.75" style="645" customWidth="1"/>
    <col min="8" max="8" width="7.75" style="645" customWidth="1"/>
    <col min="9" max="9" width="7.125" style="645" customWidth="1"/>
    <col min="10" max="10" width="7.625" style="645" customWidth="1"/>
    <col min="11" max="11" width="7.125" style="645" customWidth="1"/>
    <col min="12" max="14" width="7.625" style="645" customWidth="1"/>
    <col min="15" max="15" width="7.125" style="645" customWidth="1"/>
    <col min="16" max="16" width="7.625" style="645" customWidth="1"/>
    <col min="17" max="17" width="7.125" style="645" customWidth="1"/>
    <col min="18" max="18" width="7.625" style="645" customWidth="1"/>
    <col min="19" max="19" width="8.5" style="643" customWidth="1"/>
    <col min="20" max="16384" width="9" style="643"/>
  </cols>
  <sheetData>
    <row r="1" spans="1:19" s="604" customFormat="1" ht="21.95" customHeight="1">
      <c r="A1" s="940" t="s">
        <v>613</v>
      </c>
      <c r="B1" s="940"/>
      <c r="C1" s="940"/>
      <c r="D1" s="940"/>
      <c r="E1" s="940"/>
      <c r="F1" s="940"/>
      <c r="G1" s="940"/>
      <c r="H1" s="940"/>
      <c r="I1" s="941" t="s">
        <v>176</v>
      </c>
      <c r="J1" s="941"/>
      <c r="K1" s="941"/>
      <c r="L1" s="941"/>
      <c r="M1" s="941"/>
      <c r="N1" s="941"/>
      <c r="O1" s="941"/>
      <c r="P1" s="941"/>
      <c r="Q1" s="941"/>
      <c r="R1" s="941"/>
      <c r="S1" s="941"/>
    </row>
    <row r="2" spans="1:19" s="607" customFormat="1" ht="21.95" customHeight="1" thickBot="1">
      <c r="A2" s="671" t="s">
        <v>747</v>
      </c>
      <c r="B2" s="605"/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813" t="s">
        <v>748</v>
      </c>
    </row>
    <row r="3" spans="1:19" s="607" customFormat="1" ht="21" customHeight="1" thickTop="1">
      <c r="A3" s="880" t="s">
        <v>177</v>
      </c>
      <c r="B3" s="608" t="s">
        <v>614</v>
      </c>
      <c r="C3" s="609" t="s">
        <v>178</v>
      </c>
      <c r="D3" s="610" t="s">
        <v>352</v>
      </c>
      <c r="E3" s="611"/>
      <c r="F3" s="611"/>
      <c r="G3" s="611"/>
      <c r="H3" s="612"/>
      <c r="I3" s="613" t="s">
        <v>615</v>
      </c>
      <c r="J3" s="611"/>
      <c r="K3" s="611"/>
      <c r="L3" s="611"/>
      <c r="M3" s="611"/>
      <c r="N3" s="611"/>
      <c r="O3" s="614"/>
      <c r="P3" s="611"/>
      <c r="Q3" s="611"/>
      <c r="R3" s="614"/>
      <c r="S3" s="933" t="s">
        <v>179</v>
      </c>
    </row>
    <row r="4" spans="1:19" s="607" customFormat="1" ht="30" customHeight="1">
      <c r="A4" s="881"/>
      <c r="B4" s="608"/>
      <c r="C4" s="615"/>
      <c r="D4" s="608" t="s">
        <v>180</v>
      </c>
      <c r="E4" s="616" t="s">
        <v>181</v>
      </c>
      <c r="F4" s="617" t="s">
        <v>182</v>
      </c>
      <c r="G4" s="618" t="s">
        <v>183</v>
      </c>
      <c r="H4" s="619" t="s">
        <v>184</v>
      </c>
      <c r="I4" s="942" t="s">
        <v>185</v>
      </c>
      <c r="J4" s="943"/>
      <c r="K4" s="620" t="s">
        <v>186</v>
      </c>
      <c r="L4" s="614"/>
      <c r="M4" s="614" t="s">
        <v>704</v>
      </c>
      <c r="N4" s="614"/>
      <c r="O4" s="614" t="s">
        <v>705</v>
      </c>
      <c r="P4" s="614"/>
      <c r="Q4" s="944" t="s">
        <v>187</v>
      </c>
      <c r="R4" s="943"/>
      <c r="S4" s="934"/>
    </row>
    <row r="5" spans="1:19" s="607" customFormat="1" ht="21.95" customHeight="1">
      <c r="A5" s="881"/>
      <c r="B5" s="608" t="s">
        <v>188</v>
      </c>
      <c r="C5" s="615" t="s">
        <v>188</v>
      </c>
      <c r="D5" s="621" t="s">
        <v>189</v>
      </c>
      <c r="E5" s="621" t="s">
        <v>190</v>
      </c>
      <c r="F5" s="608" t="s">
        <v>190</v>
      </c>
      <c r="G5" s="622" t="s">
        <v>190</v>
      </c>
      <c r="H5" s="623" t="s">
        <v>191</v>
      </c>
      <c r="I5" s="609" t="s">
        <v>155</v>
      </c>
      <c r="J5" s="615" t="s">
        <v>178</v>
      </c>
      <c r="K5" s="608" t="s">
        <v>155</v>
      </c>
      <c r="L5" s="609" t="s">
        <v>178</v>
      </c>
      <c r="M5" s="609" t="s">
        <v>155</v>
      </c>
      <c r="N5" s="609" t="s">
        <v>178</v>
      </c>
      <c r="O5" s="609" t="s">
        <v>155</v>
      </c>
      <c r="P5" s="609" t="s">
        <v>178</v>
      </c>
      <c r="Q5" s="609" t="s">
        <v>155</v>
      </c>
      <c r="R5" s="609" t="s">
        <v>178</v>
      </c>
      <c r="S5" s="934"/>
    </row>
    <row r="6" spans="1:19" s="607" customFormat="1" ht="30" customHeight="1">
      <c r="A6" s="882"/>
      <c r="B6" s="624" t="s">
        <v>192</v>
      </c>
      <c r="C6" s="614" t="s">
        <v>193</v>
      </c>
      <c r="D6" s="625" t="s">
        <v>194</v>
      </c>
      <c r="E6" s="626"/>
      <c r="F6" s="626"/>
      <c r="G6" s="626"/>
      <c r="H6" s="627"/>
      <c r="I6" s="628" t="s">
        <v>304</v>
      </c>
      <c r="J6" s="629" t="s">
        <v>195</v>
      </c>
      <c r="K6" s="630" t="s">
        <v>304</v>
      </c>
      <c r="L6" s="629" t="s">
        <v>195</v>
      </c>
      <c r="M6" s="631" t="s">
        <v>304</v>
      </c>
      <c r="N6" s="632" t="s">
        <v>195</v>
      </c>
      <c r="O6" s="631" t="s">
        <v>305</v>
      </c>
      <c r="P6" s="632" t="s">
        <v>195</v>
      </c>
      <c r="Q6" s="631" t="s">
        <v>304</v>
      </c>
      <c r="R6" s="629" t="s">
        <v>195</v>
      </c>
      <c r="S6" s="935"/>
    </row>
    <row r="7" spans="1:19" s="607" customFormat="1" ht="42.4" customHeight="1">
      <c r="A7" s="633">
        <v>2014</v>
      </c>
      <c r="B7" s="634">
        <v>27</v>
      </c>
      <c r="C7" s="635">
        <v>3309</v>
      </c>
      <c r="D7" s="635">
        <v>587</v>
      </c>
      <c r="E7" s="635">
        <v>815</v>
      </c>
      <c r="F7" s="635">
        <v>1907</v>
      </c>
      <c r="G7" s="636">
        <v>0</v>
      </c>
      <c r="H7" s="635">
        <v>0</v>
      </c>
      <c r="I7" s="635">
        <v>0</v>
      </c>
      <c r="J7" s="635">
        <v>0</v>
      </c>
      <c r="K7" s="635">
        <v>2</v>
      </c>
      <c r="L7" s="635">
        <v>1319</v>
      </c>
      <c r="M7" s="635" t="s">
        <v>707</v>
      </c>
      <c r="N7" s="635" t="s">
        <v>707</v>
      </c>
      <c r="O7" s="635" t="s">
        <v>707</v>
      </c>
      <c r="P7" s="635" t="s">
        <v>707</v>
      </c>
      <c r="Q7" s="635">
        <v>21</v>
      </c>
      <c r="R7" s="635">
        <v>1783</v>
      </c>
      <c r="S7" s="637">
        <v>2014</v>
      </c>
    </row>
    <row r="8" spans="1:19" s="607" customFormat="1" ht="42.4" customHeight="1">
      <c r="A8" s="633">
        <v>2015</v>
      </c>
      <c r="B8" s="634">
        <v>0</v>
      </c>
      <c r="C8" s="635">
        <v>0</v>
      </c>
      <c r="D8" s="635">
        <v>0</v>
      </c>
      <c r="E8" s="635">
        <v>0</v>
      </c>
      <c r="F8" s="635">
        <v>0</v>
      </c>
      <c r="G8" s="636">
        <v>0</v>
      </c>
      <c r="H8" s="635">
        <v>0</v>
      </c>
      <c r="I8" s="635">
        <v>0</v>
      </c>
      <c r="J8" s="635">
        <v>0</v>
      </c>
      <c r="K8" s="635">
        <v>0</v>
      </c>
      <c r="L8" s="635">
        <v>0</v>
      </c>
      <c r="M8" s="635" t="s">
        <v>707</v>
      </c>
      <c r="N8" s="635" t="s">
        <v>707</v>
      </c>
      <c r="O8" s="635" t="s">
        <v>707</v>
      </c>
      <c r="P8" s="635" t="s">
        <v>707</v>
      </c>
      <c r="Q8" s="635">
        <v>0</v>
      </c>
      <c r="R8" s="635">
        <v>0</v>
      </c>
      <c r="S8" s="637">
        <v>2015</v>
      </c>
    </row>
    <row r="9" spans="1:19" s="607" customFormat="1" ht="42.4" customHeight="1">
      <c r="A9" s="633">
        <v>2016</v>
      </c>
      <c r="B9" s="634">
        <v>18</v>
      </c>
      <c r="C9" s="635">
        <v>1862</v>
      </c>
      <c r="D9" s="635">
        <v>0</v>
      </c>
      <c r="E9" s="635">
        <v>1862</v>
      </c>
      <c r="F9" s="635">
        <v>0</v>
      </c>
      <c r="G9" s="636">
        <v>0</v>
      </c>
      <c r="H9" s="635">
        <v>0</v>
      </c>
      <c r="I9" s="635">
        <v>0</v>
      </c>
      <c r="J9" s="635">
        <v>0</v>
      </c>
      <c r="K9" s="635">
        <v>0</v>
      </c>
      <c r="L9" s="635">
        <v>0</v>
      </c>
      <c r="M9" s="635" t="s">
        <v>707</v>
      </c>
      <c r="N9" s="635" t="s">
        <v>707</v>
      </c>
      <c r="O9" s="635" t="s">
        <v>707</v>
      </c>
      <c r="P9" s="635" t="s">
        <v>707</v>
      </c>
      <c r="Q9" s="635">
        <v>18</v>
      </c>
      <c r="R9" s="635">
        <v>1862</v>
      </c>
      <c r="S9" s="637">
        <v>2016</v>
      </c>
    </row>
    <row r="10" spans="1:19" s="607" customFormat="1" ht="42.4" customHeight="1">
      <c r="A10" s="633">
        <v>2017</v>
      </c>
      <c r="B10" s="634">
        <v>32</v>
      </c>
      <c r="C10" s="635">
        <v>4428</v>
      </c>
      <c r="D10" s="635">
        <v>2496</v>
      </c>
      <c r="E10" s="635">
        <v>1035</v>
      </c>
      <c r="F10" s="635">
        <v>897</v>
      </c>
      <c r="G10" s="636">
        <v>0</v>
      </c>
      <c r="H10" s="635">
        <v>0</v>
      </c>
      <c r="I10" s="635">
        <v>0</v>
      </c>
      <c r="J10" s="635">
        <v>0</v>
      </c>
      <c r="K10" s="635">
        <v>0</v>
      </c>
      <c r="L10" s="635">
        <v>0</v>
      </c>
      <c r="M10" s="635" t="s">
        <v>707</v>
      </c>
      <c r="N10" s="635" t="s">
        <v>707</v>
      </c>
      <c r="O10" s="635" t="s">
        <v>707</v>
      </c>
      <c r="P10" s="635" t="s">
        <v>707</v>
      </c>
      <c r="Q10" s="635">
        <v>13</v>
      </c>
      <c r="R10" s="635">
        <v>1677</v>
      </c>
      <c r="S10" s="637">
        <v>2017</v>
      </c>
    </row>
    <row r="11" spans="1:19" s="607" customFormat="1" ht="42.4" customHeight="1">
      <c r="A11" s="638">
        <v>2018</v>
      </c>
      <c r="B11" s="635">
        <v>45</v>
      </c>
      <c r="C11" s="635">
        <v>4647</v>
      </c>
      <c r="D11" s="635">
        <v>1500</v>
      </c>
      <c r="E11" s="635">
        <v>514</v>
      </c>
      <c r="F11" s="635">
        <v>2633</v>
      </c>
      <c r="G11" s="636" t="s">
        <v>44</v>
      </c>
      <c r="H11" s="635" t="s">
        <v>44</v>
      </c>
      <c r="I11" s="635" t="s">
        <v>44</v>
      </c>
      <c r="J11" s="635" t="s">
        <v>44</v>
      </c>
      <c r="K11" s="635">
        <v>3</v>
      </c>
      <c r="L11" s="635">
        <v>60</v>
      </c>
      <c r="M11" s="635">
        <v>3</v>
      </c>
      <c r="N11" s="635">
        <v>312</v>
      </c>
      <c r="O11" s="635">
        <v>6</v>
      </c>
      <c r="P11" s="635">
        <v>842</v>
      </c>
      <c r="Q11" s="635">
        <v>33</v>
      </c>
      <c r="R11" s="635">
        <v>3433</v>
      </c>
      <c r="S11" s="637">
        <v>2018</v>
      </c>
    </row>
    <row r="12" spans="1:19" s="607" customFormat="1" ht="42.4" customHeight="1">
      <c r="A12" s="638">
        <v>2019</v>
      </c>
      <c r="B12" s="635">
        <v>17</v>
      </c>
      <c r="C12" s="635">
        <v>1566</v>
      </c>
      <c r="D12" s="635">
        <v>0</v>
      </c>
      <c r="E12" s="635">
        <v>0</v>
      </c>
      <c r="F12" s="635">
        <v>1566</v>
      </c>
      <c r="G12" s="636">
        <v>0</v>
      </c>
      <c r="H12" s="635">
        <v>0</v>
      </c>
      <c r="I12" s="635">
        <v>0</v>
      </c>
      <c r="J12" s="635">
        <v>0</v>
      </c>
      <c r="K12" s="635">
        <v>0</v>
      </c>
      <c r="L12" s="635">
        <v>0</v>
      </c>
      <c r="M12" s="635" t="s">
        <v>706</v>
      </c>
      <c r="N12" s="635" t="s">
        <v>706</v>
      </c>
      <c r="O12" s="635">
        <v>0</v>
      </c>
      <c r="P12" s="635">
        <v>0</v>
      </c>
      <c r="Q12" s="635">
        <v>17</v>
      </c>
      <c r="R12" s="635">
        <v>1566</v>
      </c>
      <c r="S12" s="637">
        <v>2019</v>
      </c>
    </row>
    <row r="13" spans="1:19" s="607" customFormat="1" ht="42.4" customHeight="1">
      <c r="A13" s="638">
        <v>2020</v>
      </c>
      <c r="B13" s="635">
        <v>42</v>
      </c>
      <c r="C13" s="635">
        <v>3637</v>
      </c>
      <c r="D13" s="635">
        <v>0</v>
      </c>
      <c r="E13" s="635">
        <v>788</v>
      </c>
      <c r="F13" s="635">
        <v>2038</v>
      </c>
      <c r="G13" s="636">
        <v>811</v>
      </c>
      <c r="H13" s="635">
        <v>0</v>
      </c>
      <c r="I13" s="635">
        <v>0</v>
      </c>
      <c r="J13" s="635">
        <v>0</v>
      </c>
      <c r="K13" s="635">
        <v>0</v>
      </c>
      <c r="L13" s="635">
        <v>0</v>
      </c>
      <c r="M13" s="635">
        <v>7</v>
      </c>
      <c r="N13" s="635">
        <v>788</v>
      </c>
      <c r="O13" s="635" t="s">
        <v>706</v>
      </c>
      <c r="P13" s="635" t="s">
        <v>706</v>
      </c>
      <c r="Q13" s="635">
        <v>35</v>
      </c>
      <c r="R13" s="635">
        <v>2849</v>
      </c>
      <c r="S13" s="637">
        <v>2020</v>
      </c>
    </row>
    <row r="14" spans="1:19" s="607" customFormat="1" ht="42.4" customHeight="1">
      <c r="A14" s="638">
        <v>2021</v>
      </c>
      <c r="B14" s="635">
        <f>I14+K14+M14+O14+Q14</f>
        <v>20</v>
      </c>
      <c r="C14" s="635">
        <f>SUM(D14:H14)</f>
        <v>2091</v>
      </c>
      <c r="D14" s="635">
        <v>0</v>
      </c>
      <c r="E14" s="635">
        <v>608</v>
      </c>
      <c r="F14" s="635">
        <v>1129</v>
      </c>
      <c r="G14" s="636">
        <v>354</v>
      </c>
      <c r="H14" s="635"/>
      <c r="I14" s="635"/>
      <c r="J14" s="635"/>
      <c r="K14" s="635">
        <v>2</v>
      </c>
      <c r="L14" s="635">
        <v>98</v>
      </c>
      <c r="M14" s="635">
        <v>0</v>
      </c>
      <c r="N14" s="635">
        <v>0</v>
      </c>
      <c r="O14" s="635">
        <v>0</v>
      </c>
      <c r="P14" s="635">
        <v>0</v>
      </c>
      <c r="Q14" s="635">
        <v>18</v>
      </c>
      <c r="R14" s="635">
        <v>1993</v>
      </c>
      <c r="S14" s="637">
        <v>2021</v>
      </c>
    </row>
    <row r="15" spans="1:19" s="607" customFormat="1" ht="42.4" customHeight="1">
      <c r="A15" s="638">
        <v>2022</v>
      </c>
      <c r="B15" s="635">
        <v>84</v>
      </c>
      <c r="C15" s="635">
        <v>7645</v>
      </c>
      <c r="D15" s="635">
        <v>0</v>
      </c>
      <c r="E15" s="635">
        <v>760</v>
      </c>
      <c r="F15" s="635">
        <v>6214</v>
      </c>
      <c r="G15" s="636">
        <v>656</v>
      </c>
      <c r="H15" s="635">
        <v>15</v>
      </c>
      <c r="I15" s="635">
        <v>0</v>
      </c>
      <c r="J15" s="635">
        <v>0</v>
      </c>
      <c r="K15" s="635">
        <v>1</v>
      </c>
      <c r="L15" s="635">
        <v>31</v>
      </c>
      <c r="M15" s="635">
        <v>2</v>
      </c>
      <c r="N15" s="635">
        <v>88</v>
      </c>
      <c r="O15" s="635">
        <v>18</v>
      </c>
      <c r="P15" s="635">
        <v>1129</v>
      </c>
      <c r="Q15" s="635">
        <v>63</v>
      </c>
      <c r="R15" s="635">
        <v>6397</v>
      </c>
      <c r="S15" s="637">
        <v>2022</v>
      </c>
    </row>
    <row r="16" spans="1:19" s="664" customFormat="1" ht="42.4" customHeight="1">
      <c r="A16" s="696">
        <v>2023</v>
      </c>
      <c r="B16" s="697">
        <v>145</v>
      </c>
      <c r="C16" s="697">
        <v>12246</v>
      </c>
      <c r="D16" s="697">
        <v>1059</v>
      </c>
      <c r="E16" s="697">
        <v>270</v>
      </c>
      <c r="F16" s="697">
        <v>10076</v>
      </c>
      <c r="G16" s="698">
        <v>841</v>
      </c>
      <c r="H16" s="697">
        <v>0</v>
      </c>
      <c r="I16" s="697">
        <v>0</v>
      </c>
      <c r="J16" s="697">
        <v>0</v>
      </c>
      <c r="K16" s="697">
        <v>28</v>
      </c>
      <c r="L16" s="697">
        <v>930</v>
      </c>
      <c r="M16" s="697">
        <v>11</v>
      </c>
      <c r="N16" s="697">
        <v>626</v>
      </c>
      <c r="O16" s="697">
        <v>12</v>
      </c>
      <c r="P16" s="697">
        <v>1252</v>
      </c>
      <c r="Q16" s="697">
        <v>94</v>
      </c>
      <c r="R16" s="697">
        <v>9438</v>
      </c>
      <c r="S16" s="699">
        <v>2023</v>
      </c>
    </row>
    <row r="17" spans="1:19" s="639" customFormat="1" ht="15" customHeight="1">
      <c r="A17" s="939" t="s">
        <v>373</v>
      </c>
      <c r="B17" s="939"/>
      <c r="C17" s="939"/>
      <c r="D17" s="939"/>
      <c r="E17" s="939"/>
      <c r="F17" s="939"/>
      <c r="G17" s="939"/>
      <c r="H17" s="939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152" t="s">
        <v>375</v>
      </c>
    </row>
    <row r="18" spans="1:19" s="642" customFormat="1" ht="15" customHeight="1">
      <c r="A18" s="639" t="s">
        <v>332</v>
      </c>
      <c r="B18" s="640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641"/>
    </row>
  </sheetData>
  <mergeCells count="7">
    <mergeCell ref="A17:H17"/>
    <mergeCell ref="A1:H1"/>
    <mergeCell ref="I1:S1"/>
    <mergeCell ref="S3:S6"/>
    <mergeCell ref="A3:A6"/>
    <mergeCell ref="I4:J4"/>
    <mergeCell ref="Q4:R4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view="pageBreakPreview" zoomScaleNormal="100" zoomScaleSheetLayoutView="100" workbookViewId="0">
      <selection activeCell="N17" sqref="N17"/>
    </sheetView>
  </sheetViews>
  <sheetFormatPr defaultRowHeight="17.25"/>
  <cols>
    <col min="1" max="1" width="8" style="4" customWidth="1"/>
    <col min="2" max="2" width="7" style="4" customWidth="1"/>
    <col min="3" max="3" width="8.75" style="4" customWidth="1"/>
    <col min="4" max="4" width="8.75" style="4" bestFit="1" customWidth="1"/>
    <col min="5" max="5" width="8.125" style="4" customWidth="1"/>
    <col min="6" max="6" width="8.5" style="4" customWidth="1"/>
    <col min="7" max="7" width="8.875" style="12" customWidth="1"/>
    <col min="8" max="8" width="9.875" style="4" customWidth="1"/>
    <col min="9" max="9" width="10.375" style="4" customWidth="1"/>
    <col min="10" max="10" width="9.25" style="4" customWidth="1"/>
    <col min="11" max="11" width="9.5" style="4" customWidth="1"/>
    <col min="12" max="13" width="6.875" style="4" bestFit="1" customWidth="1"/>
    <col min="14" max="14" width="8.125" style="4" bestFit="1" customWidth="1"/>
    <col min="15" max="15" width="9.125" style="4" bestFit="1" customWidth="1"/>
    <col min="16" max="16" width="6.875" style="4" bestFit="1" customWidth="1"/>
    <col min="17" max="17" width="6.75" style="4" customWidth="1"/>
    <col min="18" max="18" width="7.375" style="4" customWidth="1"/>
    <col min="19" max="19" width="13.625" style="4" customWidth="1"/>
    <col min="20" max="16384" width="9" style="4"/>
  </cols>
  <sheetData>
    <row r="1" spans="1:19" s="122" customFormat="1" ht="9.9499999999999993" customHeight="1">
      <c r="A1" s="1"/>
      <c r="B1" s="119"/>
      <c r="C1" s="119"/>
      <c r="D1" s="119"/>
      <c r="E1" s="119"/>
      <c r="F1" s="120"/>
      <c r="G1" s="121"/>
    </row>
    <row r="2" spans="1:19" s="122" customFormat="1" ht="29.25" customHeight="1">
      <c r="A2" s="945" t="s">
        <v>587</v>
      </c>
      <c r="B2" s="945"/>
      <c r="C2" s="945"/>
      <c r="D2" s="945"/>
      <c r="E2" s="945"/>
      <c r="F2" s="945"/>
      <c r="G2" s="945"/>
      <c r="H2" s="945"/>
      <c r="I2" s="945"/>
      <c r="J2" s="945" t="s">
        <v>522</v>
      </c>
      <c r="K2" s="945"/>
      <c r="L2" s="945"/>
      <c r="M2" s="945"/>
      <c r="N2" s="945"/>
      <c r="O2" s="945"/>
      <c r="P2" s="945"/>
      <c r="Q2" s="945"/>
      <c r="R2" s="945"/>
      <c r="S2" s="945"/>
    </row>
    <row r="3" spans="1:19" s="7" customFormat="1" ht="21.75" customHeight="1" thickBot="1">
      <c r="A3" s="7" t="s">
        <v>523</v>
      </c>
      <c r="B3" s="123"/>
      <c r="S3" s="8" t="s">
        <v>524</v>
      </c>
    </row>
    <row r="4" spans="1:19" s="124" customFormat="1" ht="17.25" customHeight="1">
      <c r="A4" s="946" t="s">
        <v>617</v>
      </c>
      <c r="B4" s="948" t="s">
        <v>525</v>
      </c>
      <c r="C4" s="950" t="s">
        <v>526</v>
      </c>
      <c r="D4" s="951"/>
      <c r="E4" s="951"/>
      <c r="F4" s="951"/>
      <c r="G4" s="951"/>
      <c r="H4" s="951"/>
      <c r="I4" s="951"/>
      <c r="J4" s="951"/>
      <c r="K4" s="946"/>
      <c r="L4" s="948" t="s">
        <v>527</v>
      </c>
      <c r="M4" s="948"/>
      <c r="N4" s="948"/>
      <c r="O4" s="948"/>
      <c r="P4" s="948"/>
      <c r="Q4" s="948"/>
      <c r="R4" s="948"/>
      <c r="S4" s="952" t="s">
        <v>616</v>
      </c>
    </row>
    <row r="5" spans="1:19" s="124" customFormat="1" ht="15.95" customHeight="1">
      <c r="A5" s="947"/>
      <c r="B5" s="949"/>
      <c r="C5" s="949" t="s">
        <v>528</v>
      </c>
      <c r="D5" s="949" t="s">
        <v>529</v>
      </c>
      <c r="E5" s="949" t="s">
        <v>530</v>
      </c>
      <c r="F5" s="949" t="s">
        <v>531</v>
      </c>
      <c r="G5" s="949" t="s">
        <v>532</v>
      </c>
      <c r="H5" s="949" t="s">
        <v>533</v>
      </c>
      <c r="I5" s="955" t="s">
        <v>534</v>
      </c>
      <c r="J5" s="949" t="s">
        <v>535</v>
      </c>
      <c r="K5" s="949" t="s">
        <v>536</v>
      </c>
      <c r="L5" s="949" t="s">
        <v>537</v>
      </c>
      <c r="M5" s="949" t="s">
        <v>538</v>
      </c>
      <c r="N5" s="949" t="s">
        <v>539</v>
      </c>
      <c r="O5" s="949"/>
      <c r="P5" s="949" t="s">
        <v>540</v>
      </c>
      <c r="Q5" s="949" t="s">
        <v>727</v>
      </c>
      <c r="R5" s="949" t="s">
        <v>541</v>
      </c>
      <c r="S5" s="953"/>
    </row>
    <row r="6" spans="1:19" s="124" customFormat="1" ht="42.75" customHeight="1">
      <c r="A6" s="947"/>
      <c r="B6" s="949"/>
      <c r="C6" s="949"/>
      <c r="D6" s="949"/>
      <c r="E6" s="949"/>
      <c r="F6" s="949"/>
      <c r="G6" s="949"/>
      <c r="H6" s="949"/>
      <c r="I6" s="955"/>
      <c r="J6" s="949"/>
      <c r="K6" s="949"/>
      <c r="L6" s="949"/>
      <c r="M6" s="949"/>
      <c r="N6" s="483" t="s">
        <v>590</v>
      </c>
      <c r="O6" s="483" t="s">
        <v>542</v>
      </c>
      <c r="P6" s="949"/>
      <c r="Q6" s="949"/>
      <c r="R6" s="949"/>
      <c r="S6" s="954"/>
    </row>
    <row r="7" spans="1:19" s="124" customFormat="1" ht="42.75" customHeight="1">
      <c r="A7" s="576">
        <v>2018</v>
      </c>
      <c r="B7" s="577">
        <v>3.121</v>
      </c>
      <c r="C7" s="577">
        <v>3.0739999999999998</v>
      </c>
      <c r="D7" s="577">
        <v>1.8340000000000001</v>
      </c>
      <c r="E7" s="577">
        <v>2.4500000000000002</v>
      </c>
      <c r="F7" s="578">
        <v>3.1680000000000001</v>
      </c>
      <c r="G7" s="578">
        <v>2.0419999999999998</v>
      </c>
      <c r="H7" s="578">
        <v>2.1469999999999998</v>
      </c>
      <c r="I7" s="578">
        <v>4.0039999999999996</v>
      </c>
      <c r="J7" s="578">
        <v>2.4409999999999998</v>
      </c>
      <c r="K7" s="578" t="s">
        <v>44</v>
      </c>
      <c r="L7" s="578">
        <v>3.76</v>
      </c>
      <c r="M7" s="578">
        <v>2.8450000000000002</v>
      </c>
      <c r="N7" s="578">
        <v>3.3980000000000001</v>
      </c>
      <c r="O7" s="578">
        <v>2.7370000000000001</v>
      </c>
      <c r="P7" s="578">
        <v>2.2349999999999999</v>
      </c>
      <c r="Q7" s="578">
        <v>2.9670000000000001</v>
      </c>
      <c r="R7" s="578" t="s">
        <v>44</v>
      </c>
      <c r="S7" s="579">
        <v>2018</v>
      </c>
    </row>
    <row r="8" spans="1:19" s="132" customFormat="1" ht="45" customHeight="1">
      <c r="A8" s="582">
        <v>2019</v>
      </c>
      <c r="B8" s="583">
        <v>3.194</v>
      </c>
      <c r="C8" s="583">
        <v>3.2469999999999999</v>
      </c>
      <c r="D8" s="583">
        <v>3.6659999999999999</v>
      </c>
      <c r="E8" s="583">
        <v>3.9889999999999999</v>
      </c>
      <c r="F8" s="584">
        <v>3.1259999999999999</v>
      </c>
      <c r="G8" s="584">
        <v>2.407</v>
      </c>
      <c r="H8" s="584" t="s">
        <v>44</v>
      </c>
      <c r="I8" s="584">
        <v>1.8480000000000001</v>
      </c>
      <c r="J8" s="584">
        <v>2.7549999999999999</v>
      </c>
      <c r="K8" s="584">
        <v>3.57</v>
      </c>
      <c r="L8" s="584">
        <v>3.5030000000000001</v>
      </c>
      <c r="M8" s="584">
        <v>2.9990000000000001</v>
      </c>
      <c r="N8" s="584">
        <v>2.8170000000000002</v>
      </c>
      <c r="O8" s="584">
        <v>3.4420000000000002</v>
      </c>
      <c r="P8" s="584">
        <v>2.2450000000000001</v>
      </c>
      <c r="Q8" s="584">
        <v>3.21</v>
      </c>
      <c r="R8" s="584" t="s">
        <v>44</v>
      </c>
      <c r="S8" s="585">
        <v>2019</v>
      </c>
    </row>
    <row r="9" spans="1:19" s="132" customFormat="1" ht="45" customHeight="1">
      <c r="A9" s="582">
        <v>2020</v>
      </c>
      <c r="B9" s="583">
        <v>3.7429999999999999</v>
      </c>
      <c r="C9" s="583">
        <v>3.8079999999999998</v>
      </c>
      <c r="D9" s="583">
        <v>3.593</v>
      </c>
      <c r="E9" s="583">
        <v>3.6669999999999998</v>
      </c>
      <c r="F9" s="584">
        <v>3.742</v>
      </c>
      <c r="G9" s="584">
        <v>2.19</v>
      </c>
      <c r="H9" s="584">
        <v>3.2589999999999999</v>
      </c>
      <c r="I9" s="584">
        <v>4.4960000000000004</v>
      </c>
      <c r="J9" s="584">
        <v>2.7050000000000001</v>
      </c>
      <c r="K9" s="584" t="s">
        <v>44</v>
      </c>
      <c r="L9" s="584">
        <v>3.7909999999999999</v>
      </c>
      <c r="M9" s="584">
        <v>3.484</v>
      </c>
      <c r="N9" s="584">
        <v>3.6930000000000001</v>
      </c>
      <c r="O9" s="584">
        <v>3.516</v>
      </c>
      <c r="P9" s="584">
        <v>2.625</v>
      </c>
      <c r="Q9" s="584">
        <v>4.0330000000000004</v>
      </c>
      <c r="R9" s="584" t="s">
        <v>44</v>
      </c>
      <c r="S9" s="585">
        <v>2020</v>
      </c>
    </row>
    <row r="10" spans="1:19" s="132" customFormat="1" ht="45" customHeight="1">
      <c r="A10" s="582">
        <v>2021</v>
      </c>
      <c r="B10" s="583">
        <v>3.5350000000000001</v>
      </c>
      <c r="C10" s="583">
        <v>3.202</v>
      </c>
      <c r="D10" s="583">
        <v>3.79</v>
      </c>
      <c r="E10" s="583">
        <v>3.8109999999999999</v>
      </c>
      <c r="F10" s="584">
        <v>3.806</v>
      </c>
      <c r="G10" s="584">
        <v>2.6930000000000001</v>
      </c>
      <c r="H10" s="584">
        <v>3.5230000000000001</v>
      </c>
      <c r="I10" s="584">
        <v>4.1849999999999996</v>
      </c>
      <c r="J10" s="584">
        <v>3.3919999999999999</v>
      </c>
      <c r="K10" s="584" t="s">
        <v>44</v>
      </c>
      <c r="L10" s="584">
        <v>4.9690000000000003</v>
      </c>
      <c r="M10" s="584">
        <v>4.6059999999999999</v>
      </c>
      <c r="N10" s="584">
        <v>2.9750000000000001</v>
      </c>
      <c r="O10" s="584">
        <v>2.754</v>
      </c>
      <c r="P10" s="584">
        <v>2.3740000000000001</v>
      </c>
      <c r="Q10" s="584">
        <v>3.32</v>
      </c>
      <c r="R10" s="584" t="s">
        <v>44</v>
      </c>
      <c r="S10" s="585">
        <v>2021</v>
      </c>
    </row>
    <row r="11" spans="1:19" s="132" customFormat="1" ht="45" customHeight="1">
      <c r="A11" s="582">
        <v>2022</v>
      </c>
      <c r="B11" s="583">
        <v>2.3769999999999998</v>
      </c>
      <c r="C11" s="583">
        <v>2.06</v>
      </c>
      <c r="D11" s="583">
        <v>2.4740000000000002</v>
      </c>
      <c r="E11" s="583">
        <v>1.6950000000000001</v>
      </c>
      <c r="F11" s="584">
        <v>2.8410000000000002</v>
      </c>
      <c r="G11" s="584">
        <v>2.4590000000000001</v>
      </c>
      <c r="H11" s="584" t="s">
        <v>44</v>
      </c>
      <c r="I11" s="584">
        <v>1.92</v>
      </c>
      <c r="J11" s="584">
        <v>2.258</v>
      </c>
      <c r="K11" s="584">
        <v>2.6789999999999998</v>
      </c>
      <c r="L11" s="584">
        <v>3.137</v>
      </c>
      <c r="M11" s="584">
        <v>3.528</v>
      </c>
      <c r="N11" s="584">
        <v>1.4239999999999999</v>
      </c>
      <c r="O11" s="584">
        <v>2.3820000000000001</v>
      </c>
      <c r="P11" s="584">
        <v>1.6559999999999999</v>
      </c>
      <c r="Q11" s="584">
        <v>2.0619999999999998</v>
      </c>
      <c r="R11" s="584" t="s">
        <v>44</v>
      </c>
      <c r="S11" s="585">
        <v>2022</v>
      </c>
    </row>
    <row r="12" spans="1:19" s="132" customFormat="1" ht="45" customHeight="1">
      <c r="A12" s="586">
        <v>2023</v>
      </c>
      <c r="B12" s="580">
        <v>0.23300000000000001</v>
      </c>
      <c r="C12" s="580">
        <v>0.24399999999999999</v>
      </c>
      <c r="D12" s="580">
        <v>1.4E-2</v>
      </c>
      <c r="E12" s="580">
        <v>4.0000000000000001E-3</v>
      </c>
      <c r="F12" s="581">
        <v>0.28599999999999998</v>
      </c>
      <c r="G12" s="581">
        <v>0.23300000000000001</v>
      </c>
      <c r="H12" s="581" t="s">
        <v>44</v>
      </c>
      <c r="I12" s="581">
        <v>0.223</v>
      </c>
      <c r="J12" s="581">
        <v>0.22</v>
      </c>
      <c r="K12" s="581">
        <v>0.216</v>
      </c>
      <c r="L12" s="581">
        <v>0.28299999999999997</v>
      </c>
      <c r="M12" s="581">
        <v>0.45100000000000001</v>
      </c>
      <c r="N12" s="581">
        <v>0.20200000000000001</v>
      </c>
      <c r="O12" s="581">
        <v>9.1999999999999998E-2</v>
      </c>
      <c r="P12" s="581">
        <v>0.22800000000000001</v>
      </c>
      <c r="Q12" s="581">
        <v>1.4999999999999999E-2</v>
      </c>
      <c r="R12" s="581" t="s">
        <v>44</v>
      </c>
      <c r="S12" s="700">
        <v>2023</v>
      </c>
    </row>
    <row r="13" spans="1:19" s="127" customFormat="1" ht="13.5" customHeight="1">
      <c r="A13" s="125" t="s">
        <v>543</v>
      </c>
      <c r="B13" s="126"/>
      <c r="C13" s="126"/>
      <c r="D13" s="126"/>
      <c r="E13" s="126"/>
      <c r="S13" s="479" t="s">
        <v>375</v>
      </c>
    </row>
    <row r="14" spans="1:19" s="127" customFormat="1" ht="12" customHeight="1">
      <c r="A14" s="125" t="s">
        <v>618</v>
      </c>
      <c r="B14" s="126"/>
      <c r="C14" s="126"/>
      <c r="D14" s="126"/>
      <c r="E14" s="126"/>
      <c r="F14" s="125"/>
    </row>
    <row r="15" spans="1:19" s="128" customFormat="1">
      <c r="B15" s="129"/>
      <c r="C15" s="129"/>
      <c r="D15" s="129"/>
      <c r="E15" s="129"/>
      <c r="F15" s="129"/>
      <c r="G15" s="130"/>
    </row>
    <row r="17" spans="2:2" s="4" customFormat="1">
      <c r="B17" s="131"/>
    </row>
  </sheetData>
  <mergeCells count="22">
    <mergeCell ref="N5:O5"/>
    <mergeCell ref="P5:P6"/>
    <mergeCell ref="R5:R6"/>
    <mergeCell ref="F5:F6"/>
    <mergeCell ref="G5:G6"/>
    <mergeCell ref="H5:H6"/>
    <mergeCell ref="I5:I6"/>
    <mergeCell ref="J5:J6"/>
    <mergeCell ref="Q5:Q6"/>
    <mergeCell ref="K5:K6"/>
    <mergeCell ref="L5:L6"/>
    <mergeCell ref="M5:M6"/>
    <mergeCell ref="A2:I2"/>
    <mergeCell ref="J2:S2"/>
    <mergeCell ref="A4:A6"/>
    <mergeCell ref="B4:B6"/>
    <mergeCell ref="C4:K4"/>
    <mergeCell ref="L4:R4"/>
    <mergeCell ref="S4:S6"/>
    <mergeCell ref="C5:C6"/>
    <mergeCell ref="D5:D6"/>
    <mergeCell ref="E5:E6"/>
  </mergeCells>
  <phoneticPr fontId="6" type="noConversion"/>
  <printOptions gridLines="1" gridLinesSet="0"/>
  <pageMargins left="0.78740157480314965" right="0.78740157480314965" top="0.78740157480314965" bottom="0.78740157480314965" header="0" footer="0"/>
  <pageSetup paperSize="9" scale="49" pageOrder="overThenDown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view="pageBreakPreview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P14" sqref="P14"/>
    </sheetView>
  </sheetViews>
  <sheetFormatPr defaultRowHeight="17.25"/>
  <cols>
    <col min="1" max="1" width="7.875" style="154" customWidth="1"/>
    <col min="2" max="2" width="8.375" style="154" customWidth="1"/>
    <col min="3" max="3" width="8.25" style="154" customWidth="1"/>
    <col min="4" max="4" width="7.75" style="154" customWidth="1"/>
    <col min="5" max="5" width="7.5" style="154" customWidth="1"/>
    <col min="6" max="9" width="6" style="154" customWidth="1"/>
    <col min="10" max="10" width="6.875" style="154" customWidth="1"/>
    <col min="11" max="11" width="6.875" style="218" customWidth="1"/>
    <col min="12" max="16" width="7" style="154" customWidth="1"/>
    <col min="17" max="17" width="6.75" style="154" customWidth="1"/>
    <col min="18" max="18" width="6.875" style="154" customWidth="1"/>
    <col min="19" max="19" width="6.375" style="154" customWidth="1"/>
    <col min="20" max="20" width="7.875" style="154" customWidth="1"/>
    <col min="21" max="21" width="6.875" style="154" customWidth="1"/>
    <col min="22" max="22" width="7.625" style="154" customWidth="1"/>
    <col min="23" max="16384" width="9" style="154"/>
  </cols>
  <sheetData>
    <row r="1" spans="1:22" s="204" customFormat="1" ht="20.100000000000001" customHeight="1">
      <c r="A1" s="916" t="s">
        <v>759</v>
      </c>
      <c r="B1" s="916"/>
      <c r="C1" s="916"/>
      <c r="D1" s="916"/>
      <c r="E1" s="916"/>
      <c r="F1" s="916"/>
      <c r="G1" s="916"/>
      <c r="H1" s="916"/>
      <c r="I1" s="916"/>
      <c r="J1" s="916"/>
      <c r="K1" s="916"/>
      <c r="L1" s="916" t="s">
        <v>196</v>
      </c>
      <c r="M1" s="916"/>
      <c r="N1" s="916"/>
      <c r="O1" s="916"/>
      <c r="P1" s="916"/>
      <c r="Q1" s="916"/>
      <c r="R1" s="916"/>
      <c r="S1" s="916"/>
      <c r="T1" s="916"/>
      <c r="U1" s="916"/>
      <c r="V1" s="916"/>
    </row>
    <row r="2" spans="1:22" s="153" customFormat="1" ht="20.100000000000001" customHeight="1" thickBot="1">
      <c r="A2" s="134" t="s">
        <v>197</v>
      </c>
      <c r="B2" s="134"/>
      <c r="C2" s="134"/>
      <c r="D2" s="134"/>
      <c r="E2" s="134"/>
      <c r="F2" s="134"/>
      <c r="G2" s="134"/>
      <c r="H2" s="134"/>
      <c r="I2" s="134"/>
      <c r="J2" s="134"/>
      <c r="K2" s="205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5" t="s">
        <v>198</v>
      </c>
    </row>
    <row r="3" spans="1:22" s="151" customFormat="1" ht="21.95" customHeight="1" thickTop="1">
      <c r="A3" s="880" t="s">
        <v>199</v>
      </c>
      <c r="B3" s="961" t="s">
        <v>156</v>
      </c>
      <c r="C3" s="962"/>
      <c r="D3" s="962"/>
      <c r="E3" s="962"/>
      <c r="F3" s="962"/>
      <c r="G3" s="962"/>
      <c r="H3" s="962"/>
      <c r="I3" s="962"/>
      <c r="J3" s="962"/>
      <c r="K3" s="962"/>
      <c r="L3" s="961" t="s">
        <v>200</v>
      </c>
      <c r="M3" s="962"/>
      <c r="N3" s="962"/>
      <c r="O3" s="962"/>
      <c r="P3" s="962"/>
      <c r="Q3" s="962"/>
      <c r="R3" s="962"/>
      <c r="S3" s="962"/>
      <c r="T3" s="962"/>
      <c r="U3" s="963"/>
      <c r="V3" s="933" t="s">
        <v>201</v>
      </c>
    </row>
    <row r="4" spans="1:22" s="151" customFormat="1" ht="21.95" customHeight="1">
      <c r="A4" s="881"/>
      <c r="B4" s="143" t="s">
        <v>46</v>
      </c>
      <c r="C4" s="206"/>
      <c r="D4" s="958" t="s">
        <v>776</v>
      </c>
      <c r="E4" s="959"/>
      <c r="F4" s="959"/>
      <c r="G4" s="959"/>
      <c r="H4" s="959"/>
      <c r="I4" s="959"/>
      <c r="J4" s="959"/>
      <c r="K4" s="959"/>
      <c r="L4" s="959"/>
      <c r="M4" s="959"/>
      <c r="N4" s="959"/>
      <c r="O4" s="960"/>
      <c r="P4" s="958" t="s">
        <v>777</v>
      </c>
      <c r="Q4" s="959"/>
      <c r="R4" s="959"/>
      <c r="S4" s="959"/>
      <c r="T4" s="959"/>
      <c r="U4" s="960"/>
      <c r="V4" s="934"/>
    </row>
    <row r="5" spans="1:22" s="186" customFormat="1" ht="30" customHeight="1">
      <c r="A5" s="881"/>
      <c r="B5" s="964" t="s">
        <v>42</v>
      </c>
      <c r="C5" s="969"/>
      <c r="D5" s="956" t="s">
        <v>202</v>
      </c>
      <c r="E5" s="957"/>
      <c r="F5" s="956" t="s">
        <v>203</v>
      </c>
      <c r="G5" s="957"/>
      <c r="H5" s="956" t="s">
        <v>204</v>
      </c>
      <c r="I5" s="968"/>
      <c r="J5" s="956" t="s">
        <v>205</v>
      </c>
      <c r="K5" s="957"/>
      <c r="L5" s="968" t="s">
        <v>206</v>
      </c>
      <c r="M5" s="957"/>
      <c r="N5" s="956" t="s">
        <v>207</v>
      </c>
      <c r="O5" s="957"/>
      <c r="P5" s="958" t="s">
        <v>208</v>
      </c>
      <c r="Q5" s="960"/>
      <c r="R5" s="964" t="s">
        <v>209</v>
      </c>
      <c r="S5" s="965"/>
      <c r="T5" s="966" t="s">
        <v>210</v>
      </c>
      <c r="U5" s="967"/>
      <c r="V5" s="934"/>
    </row>
    <row r="6" spans="1:22" s="186" customFormat="1" ht="30" customHeight="1">
      <c r="A6" s="882"/>
      <c r="B6" s="180" t="s">
        <v>353</v>
      </c>
      <c r="C6" s="181" t="s">
        <v>211</v>
      </c>
      <c r="D6" s="180" t="s">
        <v>355</v>
      </c>
      <c r="E6" s="181" t="s">
        <v>212</v>
      </c>
      <c r="F6" s="180" t="s">
        <v>354</v>
      </c>
      <c r="G6" s="181" t="s">
        <v>212</v>
      </c>
      <c r="H6" s="180" t="s">
        <v>354</v>
      </c>
      <c r="I6" s="179" t="s">
        <v>212</v>
      </c>
      <c r="J6" s="207" t="s">
        <v>354</v>
      </c>
      <c r="K6" s="181" t="s">
        <v>212</v>
      </c>
      <c r="L6" s="181" t="s">
        <v>354</v>
      </c>
      <c r="M6" s="208" t="s">
        <v>212</v>
      </c>
      <c r="N6" s="209" t="s">
        <v>354</v>
      </c>
      <c r="O6" s="209" t="s">
        <v>212</v>
      </c>
      <c r="P6" s="181" t="s">
        <v>354</v>
      </c>
      <c r="Q6" s="181" t="s">
        <v>212</v>
      </c>
      <c r="R6" s="207" t="s">
        <v>354</v>
      </c>
      <c r="S6" s="208" t="s">
        <v>212</v>
      </c>
      <c r="T6" s="210" t="s">
        <v>354</v>
      </c>
      <c r="U6" s="209" t="s">
        <v>212</v>
      </c>
      <c r="V6" s="935"/>
    </row>
    <row r="7" spans="1:22" s="215" customFormat="1" ht="42.95" customHeight="1">
      <c r="A7" s="214">
        <v>2014</v>
      </c>
      <c r="B7" s="149">
        <f>SUM(D7+F7+H7+J7+L7+N7+P7+R7+T7)</f>
        <v>8064</v>
      </c>
      <c r="C7" s="150">
        <v>5748</v>
      </c>
      <c r="D7" s="150">
        <v>4390</v>
      </c>
      <c r="E7" s="150">
        <v>592</v>
      </c>
      <c r="F7" s="150">
        <v>90</v>
      </c>
      <c r="G7" s="150">
        <v>7</v>
      </c>
      <c r="H7" s="211">
        <v>134</v>
      </c>
      <c r="I7" s="211">
        <v>166</v>
      </c>
      <c r="J7" s="150">
        <v>865</v>
      </c>
      <c r="K7" s="150">
        <v>839</v>
      </c>
      <c r="L7" s="211">
        <v>147</v>
      </c>
      <c r="M7" s="211">
        <v>328</v>
      </c>
      <c r="N7" s="150">
        <v>871</v>
      </c>
      <c r="O7" s="150">
        <v>49</v>
      </c>
      <c r="P7" s="150">
        <v>1263</v>
      </c>
      <c r="Q7" s="150">
        <v>1893</v>
      </c>
      <c r="R7" s="150">
        <v>304</v>
      </c>
      <c r="S7" s="150">
        <v>1874</v>
      </c>
      <c r="T7" s="150">
        <v>0</v>
      </c>
      <c r="U7" s="200">
        <v>0</v>
      </c>
      <c r="V7" s="213">
        <v>2014</v>
      </c>
    </row>
    <row r="8" spans="1:22" s="215" customFormat="1" ht="42.95" customHeight="1">
      <c r="A8" s="214">
        <v>2015</v>
      </c>
      <c r="B8" s="149">
        <f>SUM(D8+F8+H8+J8+L8+N8+P8+R8+T8)</f>
        <v>10716</v>
      </c>
      <c r="C8" s="150">
        <v>6504</v>
      </c>
      <c r="D8" s="150">
        <v>6737</v>
      </c>
      <c r="E8" s="150">
        <v>958</v>
      </c>
      <c r="F8" s="150">
        <v>156</v>
      </c>
      <c r="G8" s="150">
        <v>18</v>
      </c>
      <c r="H8" s="211">
        <v>202</v>
      </c>
      <c r="I8" s="211">
        <v>209</v>
      </c>
      <c r="J8" s="150">
        <v>1280</v>
      </c>
      <c r="K8" s="150">
        <v>1586</v>
      </c>
      <c r="L8" s="211">
        <v>214</v>
      </c>
      <c r="M8" s="211">
        <v>227</v>
      </c>
      <c r="N8" s="150">
        <v>179</v>
      </c>
      <c r="O8" s="150">
        <v>435</v>
      </c>
      <c r="P8" s="150">
        <v>1479</v>
      </c>
      <c r="Q8" s="150">
        <v>2044</v>
      </c>
      <c r="R8" s="150">
        <v>469</v>
      </c>
      <c r="S8" s="150">
        <v>1027</v>
      </c>
      <c r="T8" s="150">
        <v>0</v>
      </c>
      <c r="U8" s="200">
        <v>0</v>
      </c>
      <c r="V8" s="213">
        <v>2015</v>
      </c>
    </row>
    <row r="9" spans="1:22" s="215" customFormat="1" ht="42.95" customHeight="1">
      <c r="A9" s="214">
        <v>2016</v>
      </c>
      <c r="B9" s="149">
        <f>SUM(D9+F9+H9+J9+L9+N9+P9+R9+T9)</f>
        <v>11517</v>
      </c>
      <c r="C9" s="150">
        <v>6817</v>
      </c>
      <c r="D9" s="150">
        <v>6850</v>
      </c>
      <c r="E9" s="150">
        <v>1119</v>
      </c>
      <c r="F9" s="150">
        <v>235</v>
      </c>
      <c r="G9" s="150">
        <v>39</v>
      </c>
      <c r="H9" s="211">
        <v>112</v>
      </c>
      <c r="I9" s="211">
        <v>495</v>
      </c>
      <c r="J9" s="150">
        <v>1571</v>
      </c>
      <c r="K9" s="150">
        <v>1603</v>
      </c>
      <c r="L9" s="211">
        <v>165</v>
      </c>
      <c r="M9" s="211">
        <v>163</v>
      </c>
      <c r="N9" s="150">
        <v>351</v>
      </c>
      <c r="O9" s="150">
        <v>300</v>
      </c>
      <c r="P9" s="150">
        <v>1569</v>
      </c>
      <c r="Q9" s="150">
        <v>1754</v>
      </c>
      <c r="R9" s="150">
        <v>664</v>
      </c>
      <c r="S9" s="150">
        <v>1344</v>
      </c>
      <c r="T9" s="150">
        <v>0</v>
      </c>
      <c r="U9" s="200">
        <v>0</v>
      </c>
      <c r="V9" s="213">
        <v>2016</v>
      </c>
    </row>
    <row r="10" spans="1:22" s="215" customFormat="1" ht="42.95" customHeight="1">
      <c r="A10" s="214">
        <v>2017</v>
      </c>
      <c r="B10" s="149">
        <v>15871</v>
      </c>
      <c r="C10" s="150">
        <v>9046</v>
      </c>
      <c r="D10" s="150">
        <v>8618</v>
      </c>
      <c r="E10" s="150">
        <v>1715</v>
      </c>
      <c r="F10" s="150">
        <v>840</v>
      </c>
      <c r="G10" s="150">
        <v>64</v>
      </c>
      <c r="H10" s="211">
        <v>340</v>
      </c>
      <c r="I10" s="211">
        <v>141</v>
      </c>
      <c r="J10" s="150">
        <v>1786</v>
      </c>
      <c r="K10" s="150">
        <v>2198</v>
      </c>
      <c r="L10" s="211">
        <v>255</v>
      </c>
      <c r="M10" s="211">
        <v>285</v>
      </c>
      <c r="N10" s="150">
        <v>1609</v>
      </c>
      <c r="O10" s="150">
        <v>497</v>
      </c>
      <c r="P10" s="150">
        <v>1891</v>
      </c>
      <c r="Q10" s="150">
        <v>2307</v>
      </c>
      <c r="R10" s="150">
        <v>532</v>
      </c>
      <c r="S10" s="150">
        <v>1839</v>
      </c>
      <c r="T10" s="150">
        <v>0</v>
      </c>
      <c r="U10" s="200">
        <v>0</v>
      </c>
      <c r="V10" s="213">
        <v>2017</v>
      </c>
    </row>
    <row r="11" spans="1:22" s="215" customFormat="1" ht="42.95" customHeight="1">
      <c r="A11" s="214">
        <v>2018</v>
      </c>
      <c r="B11" s="150">
        <v>17667</v>
      </c>
      <c r="C11" s="150">
        <v>8538</v>
      </c>
      <c r="D11" s="150">
        <v>7558</v>
      </c>
      <c r="E11" s="150">
        <v>1339</v>
      </c>
      <c r="F11" s="150">
        <v>649</v>
      </c>
      <c r="G11" s="150">
        <v>38</v>
      </c>
      <c r="H11" s="211">
        <v>247</v>
      </c>
      <c r="I11" s="211">
        <v>130</v>
      </c>
      <c r="J11" s="150">
        <v>2079</v>
      </c>
      <c r="K11" s="150">
        <v>2017</v>
      </c>
      <c r="L11" s="211">
        <v>247</v>
      </c>
      <c r="M11" s="211">
        <v>209</v>
      </c>
      <c r="N11" s="150">
        <v>4358</v>
      </c>
      <c r="O11" s="150">
        <v>440</v>
      </c>
      <c r="P11" s="150">
        <v>1976</v>
      </c>
      <c r="Q11" s="150">
        <v>2669</v>
      </c>
      <c r="R11" s="150">
        <v>553</v>
      </c>
      <c r="S11" s="150">
        <v>1696</v>
      </c>
      <c r="T11" s="150" t="s">
        <v>44</v>
      </c>
      <c r="U11" s="200" t="s">
        <v>44</v>
      </c>
      <c r="V11" s="213">
        <v>2018</v>
      </c>
    </row>
    <row r="12" spans="1:22" s="215" customFormat="1" ht="42.95" customHeight="1">
      <c r="A12" s="214">
        <v>2019</v>
      </c>
      <c r="B12" s="150">
        <v>14838</v>
      </c>
      <c r="C12" s="150">
        <v>9061</v>
      </c>
      <c r="D12" s="150">
        <v>5606</v>
      </c>
      <c r="E12" s="150">
        <v>1674</v>
      </c>
      <c r="F12" s="150">
        <v>432</v>
      </c>
      <c r="G12" s="150">
        <v>20</v>
      </c>
      <c r="H12" s="211">
        <v>252</v>
      </c>
      <c r="I12" s="211">
        <v>153</v>
      </c>
      <c r="J12" s="150">
        <v>2002</v>
      </c>
      <c r="K12" s="150">
        <v>2184</v>
      </c>
      <c r="L12" s="211">
        <v>445</v>
      </c>
      <c r="M12" s="211">
        <v>507</v>
      </c>
      <c r="N12" s="150">
        <v>2862</v>
      </c>
      <c r="O12" s="150">
        <v>407</v>
      </c>
      <c r="P12" s="150">
        <v>1860</v>
      </c>
      <c r="Q12" s="150">
        <v>2114</v>
      </c>
      <c r="R12" s="150">
        <v>1379</v>
      </c>
      <c r="S12" s="150">
        <v>2002</v>
      </c>
      <c r="T12" s="150">
        <v>0</v>
      </c>
      <c r="U12" s="200">
        <v>0</v>
      </c>
      <c r="V12" s="213">
        <v>2019</v>
      </c>
    </row>
    <row r="13" spans="1:22" s="215" customFormat="1" ht="42.95" customHeight="1">
      <c r="A13" s="214">
        <v>2020</v>
      </c>
      <c r="B13" s="150">
        <v>30431</v>
      </c>
      <c r="C13" s="150">
        <v>9860</v>
      </c>
      <c r="D13" s="150">
        <v>14746</v>
      </c>
      <c r="E13" s="150">
        <v>3606</v>
      </c>
      <c r="F13" s="150">
        <v>469</v>
      </c>
      <c r="G13" s="150">
        <v>42</v>
      </c>
      <c r="H13" s="211">
        <v>294</v>
      </c>
      <c r="I13" s="211">
        <v>183</v>
      </c>
      <c r="J13" s="150">
        <v>2444</v>
      </c>
      <c r="K13" s="150">
        <v>2139</v>
      </c>
      <c r="L13" s="211">
        <v>278</v>
      </c>
      <c r="M13" s="211">
        <v>329</v>
      </c>
      <c r="N13" s="150">
        <v>9922</v>
      </c>
      <c r="O13" s="150">
        <v>635</v>
      </c>
      <c r="P13" s="150">
        <v>1779</v>
      </c>
      <c r="Q13" s="150">
        <v>1624</v>
      </c>
      <c r="R13" s="150">
        <v>499</v>
      </c>
      <c r="S13" s="150">
        <v>1302</v>
      </c>
      <c r="T13" s="150">
        <v>0</v>
      </c>
      <c r="U13" s="200">
        <v>0</v>
      </c>
      <c r="V13" s="213">
        <v>2020</v>
      </c>
    </row>
    <row r="14" spans="1:22" s="215" customFormat="1" ht="42.95" customHeight="1">
      <c r="A14" s="214">
        <v>2021</v>
      </c>
      <c r="B14" s="150">
        <v>25943</v>
      </c>
      <c r="C14" s="150">
        <v>12774</v>
      </c>
      <c r="D14" s="150">
        <v>13069</v>
      </c>
      <c r="E14" s="150">
        <v>2548</v>
      </c>
      <c r="F14" s="150">
        <v>748</v>
      </c>
      <c r="G14" s="150">
        <v>53</v>
      </c>
      <c r="H14" s="211">
        <v>273</v>
      </c>
      <c r="I14" s="211">
        <v>264</v>
      </c>
      <c r="J14" s="150">
        <v>4470</v>
      </c>
      <c r="K14" s="150">
        <v>2843</v>
      </c>
      <c r="L14" s="211">
        <v>471</v>
      </c>
      <c r="M14" s="211">
        <v>895</v>
      </c>
      <c r="N14" s="150">
        <v>2901</v>
      </c>
      <c r="O14" s="150">
        <v>180</v>
      </c>
      <c r="P14" s="150">
        <v>3453</v>
      </c>
      <c r="Q14" s="150">
        <v>3904</v>
      </c>
      <c r="R14" s="150">
        <v>558</v>
      </c>
      <c r="S14" s="150">
        <v>2085</v>
      </c>
      <c r="T14" s="150">
        <v>0</v>
      </c>
      <c r="U14" s="200">
        <v>0</v>
      </c>
      <c r="V14" s="213">
        <v>2021</v>
      </c>
    </row>
    <row r="15" spans="1:22" s="215" customFormat="1" ht="42.95" customHeight="1">
      <c r="A15" s="214">
        <v>2022</v>
      </c>
      <c r="B15" s="150">
        <v>17014</v>
      </c>
      <c r="C15" s="150">
        <v>9058</v>
      </c>
      <c r="D15" s="150">
        <v>8675</v>
      </c>
      <c r="E15" s="150">
        <v>2210</v>
      </c>
      <c r="F15" s="150">
        <v>496</v>
      </c>
      <c r="G15" s="150">
        <v>117</v>
      </c>
      <c r="H15" s="211">
        <v>456</v>
      </c>
      <c r="I15" s="211">
        <v>475</v>
      </c>
      <c r="J15" s="150">
        <v>2116</v>
      </c>
      <c r="K15" s="150">
        <v>2059</v>
      </c>
      <c r="L15" s="211">
        <v>266</v>
      </c>
      <c r="M15" s="211">
        <v>399</v>
      </c>
      <c r="N15" s="150">
        <v>1725</v>
      </c>
      <c r="O15" s="150">
        <v>311</v>
      </c>
      <c r="P15" s="150">
        <v>2847</v>
      </c>
      <c r="Q15" s="150">
        <v>2534</v>
      </c>
      <c r="R15" s="150">
        <v>433</v>
      </c>
      <c r="S15" s="150">
        <v>952</v>
      </c>
      <c r="T15" s="150">
        <v>0</v>
      </c>
      <c r="U15" s="200">
        <v>0</v>
      </c>
      <c r="V15" s="213">
        <v>2022</v>
      </c>
    </row>
    <row r="16" spans="1:22" s="212" customFormat="1" ht="42.95" customHeight="1">
      <c r="A16" s="701">
        <v>2023</v>
      </c>
      <c r="B16" s="201">
        <v>13943</v>
      </c>
      <c r="C16" s="201">
        <v>7549</v>
      </c>
      <c r="D16" s="201">
        <v>8030</v>
      </c>
      <c r="E16" s="201">
        <v>1179</v>
      </c>
      <c r="F16" s="201">
        <v>300</v>
      </c>
      <c r="G16" s="201">
        <v>19</v>
      </c>
      <c r="H16" s="702">
        <v>431</v>
      </c>
      <c r="I16" s="702">
        <v>525</v>
      </c>
      <c r="J16" s="201">
        <v>1666</v>
      </c>
      <c r="K16" s="201">
        <v>2612</v>
      </c>
      <c r="L16" s="702">
        <v>141</v>
      </c>
      <c r="M16" s="702">
        <v>247</v>
      </c>
      <c r="N16" s="201">
        <v>1091</v>
      </c>
      <c r="O16" s="201">
        <v>245</v>
      </c>
      <c r="P16" s="201">
        <v>1922</v>
      </c>
      <c r="Q16" s="201">
        <v>1731</v>
      </c>
      <c r="R16" s="201">
        <v>362</v>
      </c>
      <c r="S16" s="201">
        <v>991</v>
      </c>
      <c r="T16" s="201">
        <v>0</v>
      </c>
      <c r="U16" s="703">
        <v>0</v>
      </c>
      <c r="V16" s="704">
        <v>2023</v>
      </c>
    </row>
    <row r="17" spans="1:22" s="151" customFormat="1" ht="15" customHeight="1">
      <c r="A17" s="151" t="s">
        <v>374</v>
      </c>
      <c r="B17" s="152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152" t="s">
        <v>375</v>
      </c>
    </row>
    <row r="18" spans="1:22" s="151" customFormat="1" ht="15" customHeight="1">
      <c r="A18" s="151" t="s">
        <v>333</v>
      </c>
      <c r="B18" s="152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152"/>
    </row>
    <row r="19" spans="1:22" s="151" customFormat="1" ht="16.5" customHeight="1">
      <c r="B19" s="152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152"/>
    </row>
    <row r="20" spans="1:22" s="153" customFormat="1" ht="14.25" customHeight="1">
      <c r="K20" s="217"/>
    </row>
    <row r="21" spans="1:22" s="153" customFormat="1" ht="14.25" customHeight="1">
      <c r="K21" s="217"/>
    </row>
    <row r="22" spans="1:22" s="153" customFormat="1" ht="14.25" customHeight="1">
      <c r="K22" s="217"/>
    </row>
    <row r="23" spans="1:22" s="153" customFormat="1" ht="19.5" customHeight="1">
      <c r="K23" s="217"/>
    </row>
    <row r="24" spans="1:22" s="153" customFormat="1" ht="14.25" customHeight="1">
      <c r="K24" s="217"/>
    </row>
    <row r="25" spans="1:22" s="153" customFormat="1" ht="14.25" customHeight="1">
      <c r="K25" s="217"/>
    </row>
    <row r="26" spans="1:22" s="153" customFormat="1" ht="14.25" customHeight="1">
      <c r="K26" s="217"/>
    </row>
    <row r="27" spans="1:22" s="153" customFormat="1" ht="14.25" customHeight="1">
      <c r="K27" s="217"/>
    </row>
    <row r="28" spans="1:22" s="153" customFormat="1" ht="19.5" customHeight="1">
      <c r="K28" s="217"/>
    </row>
    <row r="29" spans="1:22" s="153" customFormat="1" ht="14.25" customHeight="1">
      <c r="K29" s="217"/>
    </row>
    <row r="30" spans="1:22" s="153" customFormat="1" ht="14.25" customHeight="1">
      <c r="K30" s="217"/>
    </row>
    <row r="31" spans="1:22" s="153" customFormat="1" ht="14.25" customHeight="1">
      <c r="K31" s="217"/>
    </row>
    <row r="32" spans="1:22" s="153" customFormat="1" ht="14.25" customHeight="1">
      <c r="K32" s="217"/>
    </row>
    <row r="33" ht="14.25" customHeight="1"/>
    <row r="34" ht="5.25" customHeight="1"/>
    <row r="35" ht="15.75" customHeight="1"/>
    <row r="36" ht="15.75" customHeight="1"/>
  </sheetData>
  <mergeCells count="18">
    <mergeCell ref="B5:C5"/>
    <mergeCell ref="L1:V1"/>
    <mergeCell ref="A1:K1"/>
    <mergeCell ref="B3:K3"/>
    <mergeCell ref="A3:A6"/>
    <mergeCell ref="V3:V6"/>
    <mergeCell ref="R5:S5"/>
    <mergeCell ref="T5:U5"/>
    <mergeCell ref="P5:Q5"/>
    <mergeCell ref="L5:M5"/>
    <mergeCell ref="N5:O5"/>
    <mergeCell ref="D5:E5"/>
    <mergeCell ref="F5:G5"/>
    <mergeCell ref="J5:K5"/>
    <mergeCell ref="P4:U4"/>
    <mergeCell ref="L3:U3"/>
    <mergeCell ref="D4:O4"/>
    <mergeCell ref="H5:I5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82" orientation="portrait" r:id="rId1"/>
  <headerFooter alignWithMargins="0"/>
  <colBreaks count="1" manualBreakCount="1">
    <brk id="11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20</vt:i4>
      </vt:variant>
      <vt:variant>
        <vt:lpstr>이름 지정된 범위</vt:lpstr>
      </vt:variant>
      <vt:variant>
        <vt:i4>12</vt:i4>
      </vt:variant>
    </vt:vector>
  </HeadingPairs>
  <TitlesOfParts>
    <vt:vector size="32" baseType="lpstr">
      <vt:lpstr>1.주택현황및보급률</vt:lpstr>
      <vt:lpstr>2.주택소유현황</vt:lpstr>
      <vt:lpstr>3.건축연도별주택</vt:lpstr>
      <vt:lpstr>4. 연면적별 주택</vt:lpstr>
      <vt:lpstr>5.건축허가(허가과)</vt:lpstr>
      <vt:lpstr>5-1.건축허가(계속)(허가과)</vt:lpstr>
      <vt:lpstr>6.아파트건립</vt:lpstr>
      <vt:lpstr>7.지가변동률</vt:lpstr>
      <vt:lpstr>8.토지거래 현황(8-1)</vt:lpstr>
      <vt:lpstr>8. 토지거래 현황(8-2)</vt:lpstr>
      <vt:lpstr>9. 용도지역</vt:lpstr>
      <vt:lpstr>10.용도지구 </vt:lpstr>
      <vt:lpstr>11. 개발제한구역</vt:lpstr>
      <vt:lpstr>12.공원(신)</vt:lpstr>
      <vt:lpstr>13.하천(건설과)</vt:lpstr>
      <vt:lpstr>14.하천부지점용(건설과)</vt:lpstr>
      <vt:lpstr>15.도로</vt:lpstr>
      <vt:lpstr>16.교량</vt:lpstr>
      <vt:lpstr>17.건설장비(차량관리과)</vt:lpstr>
      <vt:lpstr>10-12.용도지구</vt:lpstr>
      <vt:lpstr>'1.주택현황및보급률'!Print_Area</vt:lpstr>
      <vt:lpstr>'10.용도지구 '!Print_Area</vt:lpstr>
      <vt:lpstr>'10-12.용도지구'!Print_Area</vt:lpstr>
      <vt:lpstr>'14.하천부지점용(건설과)'!Print_Area</vt:lpstr>
      <vt:lpstr>'16.교량'!Print_Area</vt:lpstr>
      <vt:lpstr>'2.주택소유현황'!Print_Area</vt:lpstr>
      <vt:lpstr>'3.건축연도별주택'!Print_Area</vt:lpstr>
      <vt:lpstr>'4. 연면적별 주택'!Print_Area</vt:lpstr>
      <vt:lpstr>'6.아파트건립'!Print_Area</vt:lpstr>
      <vt:lpstr>'7.지가변동률'!Print_Area</vt:lpstr>
      <vt:lpstr>'8.토지거래 현황(8-1)'!Print_Area</vt:lpstr>
      <vt:lpstr>'5.건축허가(허가과)'!Print_Titles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김성환</dc:creator>
  <cp:lastModifiedBy>master</cp:lastModifiedBy>
  <cp:lastPrinted>2025-07-13T06:18:31Z</cp:lastPrinted>
  <dcterms:created xsi:type="dcterms:W3CDTF">2004-06-29T03:59:13Z</dcterms:created>
  <dcterms:modified xsi:type="dcterms:W3CDTF">2026-07-20T09:51:29Z</dcterms:modified>
</cp:coreProperties>
</file>